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MANUELA\UNIVERSIDAD\6 SEMESTRE\EQUIPAMIENTOS URBANOS\EDUARDO\SEGUNDO CORTE\ORGANIGRAMA  PROGRAMA\"/>
    </mc:Choice>
  </mc:AlternateContent>
  <bookViews>
    <workbookView xWindow="0" yWindow="0" windowWidth="21570" windowHeight="8145" activeTab="2"/>
  </bookViews>
  <sheets>
    <sheet name="Programa" sheetId="5" r:id="rId1"/>
    <sheet name="PROGRAMA 1" sheetId="8" r:id="rId2"/>
    <sheet name="Programa KUROKO" sheetId="9" r:id="rId3"/>
    <sheet name="Hoja1" sheetId="10" r:id="rId4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5" i="9" l="1"/>
  <c r="H54" i="9"/>
  <c r="H53" i="9"/>
  <c r="N41" i="9"/>
  <c r="K41" i="9"/>
  <c r="H41" i="9"/>
  <c r="K38" i="9"/>
  <c r="F41" i="9"/>
  <c r="N29" i="9"/>
  <c r="N30" i="9"/>
  <c r="N31" i="9"/>
  <c r="N32" i="9"/>
  <c r="N33" i="9"/>
  <c r="N40" i="9"/>
  <c r="J40" i="9"/>
  <c r="K33" i="9"/>
  <c r="H33" i="9"/>
  <c r="N28" i="9"/>
  <c r="K29" i="9"/>
  <c r="K30" i="9"/>
  <c r="K31" i="9"/>
  <c r="K32" i="9"/>
  <c r="K28" i="9"/>
  <c r="J29" i="9"/>
  <c r="J30" i="9"/>
  <c r="J31" i="9"/>
  <c r="J32" i="9"/>
  <c r="J28" i="9"/>
  <c r="N21" i="9"/>
  <c r="N22" i="9"/>
  <c r="N18" i="9"/>
  <c r="N17" i="9"/>
  <c r="N15" i="9"/>
  <c r="L21" i="10"/>
  <c r="J22" i="10"/>
  <c r="J20" i="10"/>
  <c r="H15" i="9"/>
  <c r="F15" i="9"/>
  <c r="I15" i="10"/>
  <c r="H15" i="10"/>
  <c r="F10" i="9"/>
  <c r="N48" i="9" l="1"/>
  <c r="K48" i="9"/>
  <c r="J48" i="9"/>
  <c r="N46" i="9"/>
  <c r="K46" i="9"/>
  <c r="J46" i="9"/>
  <c r="N44" i="9"/>
  <c r="K42" i="9"/>
  <c r="N42" i="9" s="1"/>
  <c r="J42" i="9"/>
  <c r="H38" i="9"/>
  <c r="F38" i="9"/>
  <c r="N37" i="9"/>
  <c r="N36" i="9"/>
  <c r="K37" i="9"/>
  <c r="K36" i="9"/>
  <c r="K10" i="9"/>
  <c r="J37" i="9"/>
  <c r="J36" i="9"/>
  <c r="N39" i="9"/>
  <c r="K39" i="9"/>
  <c r="J39" i="9"/>
  <c r="N34" i="9"/>
  <c r="J34" i="9"/>
  <c r="F27" i="9"/>
  <c r="K26" i="9"/>
  <c r="N26" i="9" s="1"/>
  <c r="J26" i="9"/>
  <c r="N24" i="9"/>
  <c r="N23" i="9"/>
  <c r="N20" i="9"/>
  <c r="K24" i="9"/>
  <c r="K23" i="9"/>
  <c r="K21" i="9"/>
  <c r="K22" i="9"/>
  <c r="K20" i="9"/>
  <c r="J21" i="9"/>
  <c r="J22" i="9"/>
  <c r="J23" i="9"/>
  <c r="J24" i="9"/>
  <c r="J20" i="9"/>
  <c r="H25" i="9"/>
  <c r="F20" i="9"/>
  <c r="F25" i="9" s="1"/>
  <c r="N16" i="9"/>
  <c r="H19" i="9"/>
  <c r="F19" i="9"/>
  <c r="K14" i="9"/>
  <c r="K11" i="9"/>
  <c r="K12" i="9"/>
  <c r="K13" i="9"/>
  <c r="K17" i="9"/>
  <c r="K18" i="9"/>
  <c r="K16" i="9"/>
  <c r="J17" i="9"/>
  <c r="J18" i="9"/>
  <c r="J16" i="9"/>
  <c r="N14" i="9"/>
  <c r="N11" i="9"/>
  <c r="N12" i="9"/>
  <c r="N13" i="9"/>
  <c r="N10" i="9"/>
  <c r="O11" i="8"/>
  <c r="J11" i="9"/>
  <c r="J12" i="9"/>
  <c r="J13" i="9"/>
  <c r="J14" i="9"/>
  <c r="J10" i="9"/>
  <c r="N38" i="9" l="1"/>
  <c r="K15" i="9"/>
  <c r="K19" i="9"/>
  <c r="N19" i="9" s="1"/>
  <c r="K25" i="9"/>
  <c r="N25" i="9" s="1"/>
  <c r="I125" i="8"/>
  <c r="H125" i="8"/>
  <c r="L124" i="8" s="1"/>
  <c r="K124" i="8"/>
  <c r="N122" i="8"/>
  <c r="H123" i="8"/>
  <c r="L122" i="8" s="1"/>
  <c r="O122" i="8" s="1"/>
  <c r="K122" i="8"/>
  <c r="O120" i="8"/>
  <c r="I119" i="8"/>
  <c r="H119" i="8"/>
  <c r="L118" i="8" s="1"/>
  <c r="K118" i="8"/>
  <c r="L116" i="8"/>
  <c r="O116" i="8" s="1"/>
  <c r="K116" i="8"/>
  <c r="K113" i="8"/>
  <c r="K114" i="8"/>
  <c r="K112" i="8"/>
  <c r="I115" i="8"/>
  <c r="H115" i="8"/>
  <c r="L112" i="8" s="1"/>
  <c r="E128" i="8"/>
  <c r="H128" i="8" s="1"/>
  <c r="I111" i="8"/>
  <c r="H111" i="8"/>
  <c r="L109" i="8" s="1"/>
  <c r="O109" i="8" s="1"/>
  <c r="K110" i="8"/>
  <c r="K109" i="8"/>
  <c r="L105" i="8"/>
  <c r="O105" i="8" s="1"/>
  <c r="K105" i="8"/>
  <c r="I104" i="8"/>
  <c r="H104" i="8"/>
  <c r="L100" i="8" s="1"/>
  <c r="K101" i="8"/>
  <c r="K102" i="8"/>
  <c r="K100" i="8"/>
  <c r="O97" i="8"/>
  <c r="K97" i="8"/>
  <c r="L92" i="8"/>
  <c r="O92" i="8" s="1"/>
  <c r="K92" i="8"/>
  <c r="K88" i="8"/>
  <c r="K89" i="8"/>
  <c r="K90" i="8"/>
  <c r="K87" i="8"/>
  <c r="I91" i="8"/>
  <c r="H91" i="8"/>
  <c r="L87" i="8" s="1"/>
  <c r="O87" i="8" s="1"/>
  <c r="L82" i="8"/>
  <c r="O82" i="8" s="1"/>
  <c r="K82" i="8"/>
  <c r="I86" i="8"/>
  <c r="H86" i="8"/>
  <c r="I81" i="8"/>
  <c r="H81" i="8"/>
  <c r="L77" i="8" s="1"/>
  <c r="K77" i="8"/>
  <c r="I76" i="8"/>
  <c r="H76" i="8"/>
  <c r="L72" i="8" s="1"/>
  <c r="O72" i="8" s="1"/>
  <c r="K73" i="8"/>
  <c r="K74" i="8"/>
  <c r="K72" i="8"/>
  <c r="K68" i="8"/>
  <c r="K69" i="8"/>
  <c r="K67" i="8"/>
  <c r="I71" i="8"/>
  <c r="H71" i="8"/>
  <c r="L67" i="8" s="1"/>
  <c r="O67" i="8" s="1"/>
  <c r="I66" i="8"/>
  <c r="H66" i="8"/>
  <c r="L62" i="8" s="1"/>
  <c r="O62" i="8" s="1"/>
  <c r="K63" i="8"/>
  <c r="K62" i="8"/>
  <c r="I61" i="8"/>
  <c r="H61" i="8"/>
  <c r="L57" i="8" s="1"/>
  <c r="K57" i="8"/>
  <c r="L52" i="8"/>
  <c r="K53" i="8"/>
  <c r="K54" i="8"/>
  <c r="K52" i="8"/>
  <c r="I56" i="8"/>
  <c r="H56" i="8"/>
  <c r="L47" i="8"/>
  <c r="O47" i="8" s="1"/>
  <c r="K48" i="8"/>
  <c r="K49" i="8"/>
  <c r="K50" i="8"/>
  <c r="K47" i="8"/>
  <c r="K45" i="8"/>
  <c r="I51" i="8"/>
  <c r="H51" i="8"/>
  <c r="L41" i="8"/>
  <c r="O41" i="8" s="1"/>
  <c r="K42" i="8"/>
  <c r="K43" i="8"/>
  <c r="K44" i="8"/>
  <c r="K41" i="8"/>
  <c r="K24" i="8"/>
  <c r="I46" i="8"/>
  <c r="H46" i="8"/>
  <c r="I40" i="8"/>
  <c r="H40" i="8"/>
  <c r="L35" i="8" s="1"/>
  <c r="O35" i="8" s="1"/>
  <c r="O124" i="8" l="1"/>
  <c r="O112" i="8"/>
  <c r="O118" i="8"/>
  <c r="O100" i="8"/>
  <c r="O52" i="8"/>
  <c r="O77" i="8"/>
  <c r="O57" i="8"/>
  <c r="H16" i="8"/>
  <c r="I34" i="8"/>
  <c r="J34" i="8"/>
  <c r="H34" i="8"/>
  <c r="L29" i="8" s="1"/>
  <c r="K30" i="8"/>
  <c r="K31" i="8"/>
  <c r="K29" i="8"/>
  <c r="K25" i="8"/>
  <c r="K26" i="8"/>
  <c r="K27" i="8"/>
  <c r="K23" i="8"/>
  <c r="I28" i="8"/>
  <c r="J28" i="8"/>
  <c r="H28" i="8"/>
  <c r="L23" i="8" s="1"/>
  <c r="K18" i="8"/>
  <c r="K19" i="8"/>
  <c r="K20" i="8"/>
  <c r="K21" i="8"/>
  <c r="K17" i="8"/>
  <c r="J22" i="8"/>
  <c r="I22" i="8"/>
  <c r="H22" i="8"/>
  <c r="L17" i="8" s="1"/>
  <c r="I16" i="8"/>
  <c r="K12" i="8"/>
  <c r="K13" i="8"/>
  <c r="K14" i="8"/>
  <c r="K15" i="8"/>
  <c r="K11" i="8"/>
  <c r="L11" i="8"/>
  <c r="K36" i="8"/>
  <c r="K37" i="8"/>
  <c r="K35" i="8"/>
  <c r="O29" i="8" l="1"/>
  <c r="O17" i="8"/>
  <c r="O23" i="8"/>
  <c r="H129" i="8"/>
  <c r="P157" i="5"/>
  <c r="P148" i="5"/>
  <c r="P150" i="5"/>
  <c r="P152" i="5"/>
  <c r="P154" i="5"/>
  <c r="P146" i="5"/>
  <c r="P123" i="5"/>
  <c r="P115" i="5"/>
  <c r="P108" i="5"/>
  <c r="P101" i="5"/>
  <c r="P94" i="5"/>
  <c r="P87" i="5"/>
  <c r="P80" i="5"/>
  <c r="P143" i="5" l="1"/>
  <c r="P160" i="5" s="1"/>
  <c r="P138" i="5"/>
  <c r="P137" i="5"/>
  <c r="P73" i="5"/>
  <c r="P66" i="5"/>
  <c r="P59" i="5"/>
  <c r="P52" i="5"/>
  <c r="P45" i="5"/>
  <c r="P40" i="5"/>
  <c r="P34" i="5"/>
  <c r="P28" i="5"/>
  <c r="P21" i="5"/>
  <c r="P19" i="5"/>
  <c r="P18" i="5"/>
  <c r="P17" i="5"/>
  <c r="P16" i="5"/>
  <c r="P15" i="5"/>
  <c r="P14" i="5"/>
  <c r="P13" i="5"/>
  <c r="P12" i="5"/>
</calcChain>
</file>

<file path=xl/sharedStrings.xml><?xml version="1.0" encoding="utf-8"?>
<sst xmlns="http://schemas.openxmlformats.org/spreadsheetml/2006/main" count="611" uniqueCount="389">
  <si>
    <t xml:space="preserve">Zona </t>
  </si>
  <si>
    <t xml:space="preserve">Ciclos </t>
  </si>
  <si>
    <t>Edades</t>
  </si>
  <si>
    <t>Actividad</t>
  </si>
  <si>
    <t>Descipcion</t>
  </si>
  <si>
    <t>Espacio</t>
  </si>
  <si>
    <t xml:space="preserve">Sub Espacios </t>
  </si>
  <si>
    <t>Capacidad</t>
  </si>
  <si>
    <t xml:space="preserve">Area </t>
  </si>
  <si>
    <t>Area total</t>
  </si>
  <si>
    <t xml:space="preserve">Educacion no Formal </t>
  </si>
  <si>
    <t>Mente Visual</t>
  </si>
  <si>
    <t>La sala MENTE VISUAL es un espacio de inmersión en donde los usuarios ponen a prueba su noción de realidad y orientación en un espacio de entorno rural, sumergido en el ambiente experimentando la adaptabilidad espacial y la guía a través de elementos naturales como la luz, la dirección del flujo de agua, el viento, etc.</t>
  </si>
  <si>
    <t>Sala</t>
  </si>
  <si>
    <t xml:space="preserve">Taller Circulo Ritmico </t>
  </si>
  <si>
    <t>El taller CIRCULO RITMICO busca desarrollar interés por las técnicas de producción musical e instrumental de las comunidades campesinas con la finalidad de generar integración social y aprendizaje por medio del ritmo y la interposición cultural. Redescubrir y rescatar la producción instrumental con materias primas propias del territorio.</t>
  </si>
  <si>
    <t>Taller</t>
  </si>
  <si>
    <t>Taller de escritura Creativa</t>
  </si>
  <si>
    <t>Este espacio busca fabricar historias por medio de los relatos y percepciones del espacio, para crear protagonismo en la sociedad y en los usuarios que transmiten la cultura de manera recreativa. Busca la exploración en la escritura y en las diversas formas del lenguaje para generar apropiación y narrativas de la vida cotidiana en el campo.</t>
  </si>
  <si>
    <t xml:space="preserve">Sala de Cromoterapia </t>
  </si>
  <si>
    <t>La CROMOTERAPIA esta enfocada en el desarrollo terapéutico de las personas por medio de la experimentación con colores esta técnica utiliza la llamada medicina alternativa o neuropatía, en la que se utiliza la visualización de los colores en que se divide el espectro de la luz solar, para influir en la mejora del estado anímico y de bienestar del paciente. </t>
  </si>
  <si>
    <t>Tiempo Movimiento</t>
  </si>
  <si>
    <t>Es un espacio para el desarrollo de relaciones sociales, fortaleciendo la cultura y las costumbres por medio del baile y la experimentación con los conocimientos culturales. Este espacio busca potencializar la inteligencia corporal cinestésica la cual busca explorar el entorno y los objetos por medio del tacto y el movimiento.</t>
  </si>
  <si>
    <t>Plantateca</t>
  </si>
  <si>
    <t>La PLANTATECA es un escenario al aire libre que ofrece experiencias interactivas relacionadas con el entorno natural, mediante el descubrimiento y recolección de especies. Experimentando la documentación y el aprendizaje por medio de recorridos al interior del ecosistema.</t>
  </si>
  <si>
    <t>Conexión Suma (paz)</t>
  </si>
  <si>
    <t>Potencializamos una relación entre el entorno natural y la capacidad que nos permite conocernos mediante un autoanálisis, para desarrollar procesos de autoconocimiento y valoración del entorno como mecanismo de cuidado y preservación.</t>
  </si>
  <si>
    <t xml:space="preserve">Pabellon Tierrita </t>
  </si>
  <si>
    <t>Pabellón que recrea el mundo campesino como mecanismo de desarrollo sostenible apreciando la riqueza en diversidad del campo y generar esa vocación pedagógica de cultivar. Mercado campesino como intercambios no solo de productos sino también de técnicas y cultura de desarrollo sostenible para tecnificaciones futuras.</t>
  </si>
  <si>
    <t xml:space="preserve">Educacion Inicial </t>
  </si>
  <si>
    <t>Parvulos</t>
  </si>
  <si>
    <t>2-3 años</t>
  </si>
  <si>
    <t>Educacion Preescolar</t>
  </si>
  <si>
    <t>Prejardin</t>
  </si>
  <si>
    <t>3-4 años</t>
  </si>
  <si>
    <t xml:space="preserve">Jardin </t>
  </si>
  <si>
    <t>4-5 años</t>
  </si>
  <si>
    <t xml:space="preserve">Transicion </t>
  </si>
  <si>
    <t>5-6 años</t>
  </si>
  <si>
    <t>Educacion Basica</t>
  </si>
  <si>
    <t>Primero</t>
  </si>
  <si>
    <t>6 años</t>
  </si>
  <si>
    <t>Segundo</t>
  </si>
  <si>
    <t>7 años</t>
  </si>
  <si>
    <t>Tercero</t>
  </si>
  <si>
    <t>8 años</t>
  </si>
  <si>
    <t>Cuarto</t>
  </si>
  <si>
    <t>9 años</t>
  </si>
  <si>
    <t>Quinto</t>
  </si>
  <si>
    <t>10 años</t>
  </si>
  <si>
    <t>Sexto</t>
  </si>
  <si>
    <t>11 años</t>
  </si>
  <si>
    <t>Septimo</t>
  </si>
  <si>
    <t>12 años</t>
  </si>
  <si>
    <t>Octavo</t>
  </si>
  <si>
    <t>13 años</t>
  </si>
  <si>
    <t xml:space="preserve">Noveno </t>
  </si>
  <si>
    <t>14 años</t>
  </si>
  <si>
    <t>Educacion Media</t>
  </si>
  <si>
    <t>Decimo</t>
  </si>
  <si>
    <t>15 -16 años</t>
  </si>
  <si>
    <t>Once</t>
  </si>
  <si>
    <t>16-17 años</t>
  </si>
  <si>
    <t xml:space="preserve">Enfermeria </t>
  </si>
  <si>
    <t xml:space="preserve">Baños </t>
  </si>
  <si>
    <t>2-6 años</t>
  </si>
  <si>
    <t>7-17 años</t>
  </si>
  <si>
    <t>General</t>
  </si>
  <si>
    <t>Capacidad por actividad</t>
  </si>
  <si>
    <t>Todos</t>
  </si>
  <si>
    <t>Cantidad</t>
  </si>
  <si>
    <t>Preescolar</t>
  </si>
  <si>
    <t>Primaria</t>
  </si>
  <si>
    <t>Aulas</t>
  </si>
  <si>
    <t>Observaciones</t>
  </si>
  <si>
    <t>Las aulas de preesclolar deberán ubicarse en el primer piso</t>
  </si>
  <si>
    <t>Coordinacion</t>
  </si>
  <si>
    <t xml:space="preserve">Secretaria </t>
  </si>
  <si>
    <t>Sala de espera</t>
  </si>
  <si>
    <t>Sala de profesores</t>
  </si>
  <si>
    <t>Deposito equipos</t>
  </si>
  <si>
    <t xml:space="preserve">Conexión directa con el exterior y la zona de uso publico del equipamiento </t>
  </si>
  <si>
    <t xml:space="preserve">Salida directa desde la zona interior del aula, para reforzar las necesidades pedagogicas espaciales
</t>
  </si>
  <si>
    <t>Debe generar una capacidad de interaccion entre los espacios del equipamiento para lograr esa concexion con la sociedad y los ritmos</t>
  </si>
  <si>
    <t xml:space="preserve">Areas designada para cada cultivo </t>
  </si>
  <si>
    <t>Salon educativo de libre escogencia, según la evolucion literaria y cognitiva del individuo</t>
  </si>
  <si>
    <t xml:space="preserve">Aulas abiertas hacia las terrazas agricolas permitiendo la selección optima de los elementos naturales para el descubrimiento de los colores como generador terapeutico </t>
  </si>
  <si>
    <t xml:space="preserve">Sala de expresión corporal, ubicada hacia el Noroeste del equipamiento para mejor circulación del aire, </t>
  </si>
  <si>
    <t>Archivo de plantas y semillas para la conservación y desarrollo de especies</t>
  </si>
  <si>
    <t>Espacio de meditación, ubicado en el sur del lote para  tener conexión directa con la naturaleza</t>
  </si>
  <si>
    <t>Direccion administativa y academica</t>
  </si>
  <si>
    <t>M2  por Persona</t>
  </si>
  <si>
    <t>Aula de Parvulos</t>
  </si>
  <si>
    <t>Aula de Prejardin</t>
  </si>
  <si>
    <t>Aula de Jardin</t>
  </si>
  <si>
    <t>Aula de Transicion</t>
  </si>
  <si>
    <t xml:space="preserve">Aula de Primero </t>
  </si>
  <si>
    <t>Aula de Segundo</t>
  </si>
  <si>
    <t>Aula de Tercero</t>
  </si>
  <si>
    <t>Aula de Cuarto</t>
  </si>
  <si>
    <t>Aula de Quinto</t>
  </si>
  <si>
    <t>Aula de Sexto</t>
  </si>
  <si>
    <t>Aula de Septimo</t>
  </si>
  <si>
    <t xml:space="preserve">Aula de Octavo </t>
  </si>
  <si>
    <r>
      <rPr>
        <b/>
        <sz val="11"/>
        <color theme="1"/>
        <rFont val="Calibri"/>
        <family val="2"/>
        <scheme val="minor"/>
      </rPr>
      <t>KUROKO</t>
    </r>
    <r>
      <rPr>
        <sz val="11"/>
        <color theme="1"/>
        <rFont val="Calibri"/>
        <family val="2"/>
        <scheme val="minor"/>
      </rPr>
      <t>: Centro de desarrollo Integral para el Aprendizaje</t>
    </r>
  </si>
  <si>
    <t>Localización: Centro Usme-Usme-Bogota</t>
  </si>
  <si>
    <t>Capacidad del Equipamiento: 250 Personas</t>
  </si>
  <si>
    <t>Tamaño predio: 5.819.12 M2</t>
  </si>
  <si>
    <t>% Construcción: 0.5 (2,909,3 M2)</t>
  </si>
  <si>
    <t>Pabellón</t>
  </si>
  <si>
    <t>Aula de Noveno</t>
  </si>
  <si>
    <t>Aula de Decimo</t>
  </si>
  <si>
    <t>Aula de Once</t>
  </si>
  <si>
    <t xml:space="preserve">Capacidad </t>
  </si>
  <si>
    <t>Seguridad</t>
  </si>
  <si>
    <t>Basuras</t>
  </si>
  <si>
    <t xml:space="preserve">Depositos </t>
  </si>
  <si>
    <t>Comedor</t>
  </si>
  <si>
    <t>Cocina</t>
  </si>
  <si>
    <t>20 (+)</t>
  </si>
  <si>
    <t xml:space="preserve">Deben cumplir los estandares de altura y seguridad para la edad </t>
  </si>
  <si>
    <t xml:space="preserve">Estan en cercania con la zona publica del equipamiento </t>
  </si>
  <si>
    <t xml:space="preserve">Debe incluir baño por genero y zona de depostio para materiales, adicional debe tener casilleros y zona de café </t>
  </si>
  <si>
    <t>Debe preveer seguridad y salida electrica</t>
  </si>
  <si>
    <t>Orientacion Padres</t>
  </si>
  <si>
    <t xml:space="preserve">Deben localizarse cerca al acceso principal y deber tener acceso rapido </t>
  </si>
  <si>
    <t xml:space="preserve">Cocina Experimental </t>
  </si>
  <si>
    <t>Actividades culinarias con los elementos recolectados en las zonas de cultivo. Experimentacion de sabores y texturas</t>
  </si>
  <si>
    <t>Baño discpacidad</t>
  </si>
  <si>
    <t xml:space="preserve">Incluye área de consulta y para revision </t>
  </si>
  <si>
    <t>Debe incluir ducha y espacio amplio para emergencias</t>
  </si>
  <si>
    <t xml:space="preserve">Bateria de Baños </t>
  </si>
  <si>
    <t>Sala de Juntas</t>
  </si>
  <si>
    <t>COCINA/COMEDOR/RESTAURANTE</t>
  </si>
  <si>
    <t>BAÑOS/ENFERMERIA</t>
  </si>
  <si>
    <t>PARQUEADERO DE BICICLETAS Y MOTOCICLETAS</t>
  </si>
  <si>
    <t xml:space="preserve">Parqueadero </t>
  </si>
  <si>
    <t>PABELLON TIERRITA</t>
  </si>
  <si>
    <t>DIRECCION ADMINISTRATIVA Y ACADEMICA</t>
  </si>
  <si>
    <t xml:space="preserve">TALLER CIRCULO RITMICO </t>
  </si>
  <si>
    <t xml:space="preserve">SALA DE CROMOTERAPIA </t>
  </si>
  <si>
    <t xml:space="preserve">SALA DE TIEMPO MOVIMIENTO </t>
  </si>
  <si>
    <t>PLANTATECA</t>
  </si>
  <si>
    <t>POSIBILIDAD AULAS ABIERTAS</t>
  </si>
  <si>
    <t>POSIBILIDAD DISTRIBUCIÒN AULAS</t>
  </si>
  <si>
    <t>AREA TOTAL</t>
  </si>
  <si>
    <t xml:space="preserve">% CIRCULACION </t>
  </si>
  <si>
    <t>Herbario</t>
  </si>
  <si>
    <t>Parcela Piloto</t>
  </si>
  <si>
    <t xml:space="preserve">Sala Interactiva </t>
  </si>
  <si>
    <t>Capacidad por unidad</t>
  </si>
  <si>
    <t>Area</t>
  </si>
  <si>
    <t>Capacidad Instalada</t>
  </si>
  <si>
    <t>Area Construida</t>
  </si>
  <si>
    <t>Capacidad total</t>
  </si>
  <si>
    <t>Area Libre</t>
  </si>
  <si>
    <t xml:space="preserve">Publico </t>
  </si>
  <si>
    <t>Privado</t>
  </si>
  <si>
    <t xml:space="preserve">Espacios </t>
  </si>
  <si>
    <t>Despliegue actividad</t>
  </si>
  <si>
    <t xml:space="preserve">Lo que hay </t>
  </si>
  <si>
    <t xml:space="preserve"># personas por espacios </t>
  </si>
  <si>
    <t>Cantidad de espacios</t>
  </si>
  <si>
    <t>numero de personas * cantidad del espacio = capacidad instalada</t>
  </si>
  <si>
    <t xml:space="preserve"> </t>
  </si>
  <si>
    <t xml:space="preserve">M2 TOTALES / capacidad instalada = M2 por usuario </t>
  </si>
  <si>
    <t>Total area construida + area libres = AREA LOTE  (PISOS)</t>
  </si>
  <si>
    <t>EL PROYECTO SURGE DE UNA INTENCION (SENSIBILIDAD)</t>
  </si>
  <si>
    <t>Salas Multiples</t>
  </si>
  <si>
    <t>Restaurantes</t>
  </si>
  <si>
    <t xml:space="preserve">Parqueaderos </t>
  </si>
  <si>
    <t xml:space="preserve">Aprendizaje </t>
  </si>
  <si>
    <t>Espacio designado para la colección de plantas o partes de plantas, secas, conservadas, identificadas, y acompañadas de información crítica como la identidad del recolector, el lugar y fecha de la recolección, y el hábitat donde se encontraba la planta.</t>
  </si>
  <si>
    <t>Un vivario o vivarium es un área, generalmente cerrada, para guardar y criar animales o plantas para observación o investigación. Frecuentemente, se simula en una pequeña escala una porción del ecosistema de una particular especie, con controles para condiciones ambientales</t>
  </si>
  <si>
    <t>Espacio designado a la anatomia animal de las especies entontradas en el ecosistema con la finalidad de explorar y conocer sobre las especies de manera interactiva, no es una conservacion de animales deisecados es mas una aproximacion conceptual y visual de las especies.</t>
  </si>
  <si>
    <t>En este espacio se comercializara con productos organicos con los cuales se este desarrollando pruebas en el equipamiento, buscandoi una economia circular beneficiosa para la comunidad y el desarrollo agricola pecuario de manera sostenible</t>
  </si>
  <si>
    <t>Espacio dedicado a la cria exhibicion de mariposas y otras insectos , para mostrar al usuario el proceso de transformacion que tiene esta especiey la adaptabilidad a las condiicones</t>
  </si>
  <si>
    <t xml:space="preserve">Lugar de prueba de cultivos con estrategias nuevas de produccion mas organica y amigable con el ambiente y el organismo humano </t>
  </si>
  <si>
    <t>Lugar designado para el desarrollo de comunidad a partir de la interaccion con historias y experiencias relacionadas con la tierra y el campo.</t>
  </si>
  <si>
    <t>Aulas de aprendizaje comun e intercambio de conocimientos entre los ciudadanos del campo y la ciudad.</t>
  </si>
  <si>
    <t xml:space="preserve">Espacio designado para conferencias y transimision de los resultados optenidos en los espacios de conexión con el equipamiento </t>
  </si>
  <si>
    <t xml:space="preserve">Espacio de investigacion de especies, productos y elaboracion de productos ecologicos como cosmeticos, alimentos 100% organisocs sin trasgenicos y de uso ciclico de los recursos </t>
  </si>
  <si>
    <t>Uso de los colores derivados de productos naturales como la rmolacha para producir conocimiento y experimentacion con las texturas de manera recreativa y terapeutica.</t>
  </si>
  <si>
    <t>Areas designadas para diversos talleres de experimentacion , descubrimiento y preservacion del entorno natural</t>
  </si>
  <si>
    <t>Lugar de aprendizaje dinamico no convencional a traves de los conocimientos matematicos por medio de la experiencia.</t>
  </si>
  <si>
    <t xml:space="preserve">En este espacio buscamos desarrollar concexion con los sonidos de la naturaleza y relacionarlos con los BITS DE INTELIGENCIA como medio generador de conocimiento y asimilacion del sonido y la imagen </t>
  </si>
  <si>
    <t>Zona de alimentacion organica</t>
  </si>
  <si>
    <t>Lugar de experimenatacion de la mezcla de sabores y texturas con los elementos que nos da la tierra.</t>
  </si>
  <si>
    <t>Area de crianza</t>
  </si>
  <si>
    <t>Aula de exposicion Grafica</t>
  </si>
  <si>
    <t>Proyeccion demografica y de origen de especies</t>
  </si>
  <si>
    <t>Mariposario</t>
  </si>
  <si>
    <t>Vivario</t>
  </si>
  <si>
    <t>Actividad dedicada a la crianza de abejas para obtener los productos que son capaces de recolectar y producir esta especie, adicional a esto se mostrara la importancia de esta especia en el ecosistema y las organizaciones sociales y sexuales para explicar procesos de la realidad.</t>
  </si>
  <si>
    <t xml:space="preserve">Difusion </t>
  </si>
  <si>
    <t xml:space="preserve">Investigacion </t>
  </si>
  <si>
    <t>Cromoterapia</t>
  </si>
  <si>
    <t>Sala Matematica</t>
  </si>
  <si>
    <t>Sala Sonora</t>
  </si>
  <si>
    <t>Cocina Experiemental</t>
  </si>
  <si>
    <t xml:space="preserve">Café-Bar </t>
  </si>
  <si>
    <r>
      <t xml:space="preserve">Lugar especializado en la preparación de café, mediante molido, tueste, tipos de granos, métodos de extracción, además de </t>
    </r>
    <r>
      <rPr>
        <b/>
        <sz val="11"/>
        <color theme="1"/>
        <rFont val="Calibri"/>
        <family val="2"/>
        <scheme val="minor"/>
      </rPr>
      <t xml:space="preserve">combinaciones con exóticos ingredientes </t>
    </r>
    <r>
      <rPr>
        <sz val="11"/>
        <color theme="1"/>
        <rFont val="Calibri"/>
        <family val="2"/>
        <scheme val="minor"/>
      </rPr>
      <t>consiguiendo un diverso matiz de sabores.</t>
    </r>
  </si>
  <si>
    <t>por espacio</t>
  </si>
  <si>
    <t xml:space="preserve">total </t>
  </si>
  <si>
    <t># usuarios</t>
  </si>
  <si>
    <t># espacios</t>
  </si>
  <si>
    <t>Aula de organización Social</t>
  </si>
  <si>
    <t>Aula de identificacion sexual</t>
  </si>
  <si>
    <t>Aula de produccion miel</t>
  </si>
  <si>
    <t>Zona de crianza de abejas</t>
  </si>
  <si>
    <t>Aula de procesos de polinización</t>
  </si>
  <si>
    <t>DIRECCION ADMINISTRATIVA Y RECEPCIÓN</t>
  </si>
  <si>
    <t>Direccion administrativa</t>
  </si>
  <si>
    <t>Enfermeria</t>
  </si>
  <si>
    <t>Alimentacion</t>
  </si>
  <si>
    <t>Cosmetica</t>
  </si>
  <si>
    <t>Residuos</t>
  </si>
  <si>
    <t xml:space="preserve">Elementos de uso diario </t>
  </si>
  <si>
    <t>Vaca</t>
  </si>
  <si>
    <t>Gallina</t>
  </si>
  <si>
    <t xml:space="preserve">Marrano </t>
  </si>
  <si>
    <t>Aula de documentacion</t>
  </si>
  <si>
    <t xml:space="preserve">Aula de Ilustracion </t>
  </si>
  <si>
    <t xml:space="preserve">Zona de preservacion </t>
  </si>
  <si>
    <t>Mapeo de especies</t>
  </si>
  <si>
    <t xml:space="preserve">Talleres de recorridos guiados </t>
  </si>
  <si>
    <t>Inspeccion microscopica</t>
  </si>
  <si>
    <t>Area de ilustracion de especies</t>
  </si>
  <si>
    <t xml:space="preserve">Habitad y funcion </t>
  </si>
  <si>
    <t>Huertas Urbanas</t>
  </si>
  <si>
    <t>Parcela piloto tomate</t>
  </si>
  <si>
    <t>Parcela piloto papa</t>
  </si>
  <si>
    <t>Parcera piloto mezla de tuberculos</t>
  </si>
  <si>
    <t>Parcela piloto mezcla frutas</t>
  </si>
  <si>
    <t>Audio libros experiencias</t>
  </si>
  <si>
    <t xml:space="preserve">De letra y mano </t>
  </si>
  <si>
    <t>Conversatorios</t>
  </si>
  <si>
    <t>Salones</t>
  </si>
  <si>
    <t>Auditorio</t>
  </si>
  <si>
    <t>Salas</t>
  </si>
  <si>
    <t>Laboratorios</t>
  </si>
  <si>
    <t>Sala de color (fresa-remolacha)</t>
  </si>
  <si>
    <t>Sala de sabor (limon-pera)</t>
  </si>
  <si>
    <t>Sala de textura (piña-guanabana)</t>
  </si>
  <si>
    <t>Salones de usos multiples</t>
  </si>
  <si>
    <t>Salon de bits</t>
  </si>
  <si>
    <t>Salon de vibraciones</t>
  </si>
  <si>
    <t xml:space="preserve">Salon de imitacion </t>
  </si>
  <si>
    <t xml:space="preserve">Salon de dibujo sonoro </t>
  </si>
  <si>
    <t xml:space="preserve">Proceso de preparacion </t>
  </si>
  <si>
    <t>Sala de ventas</t>
  </si>
  <si>
    <t>Experimentacion sabor y color</t>
  </si>
  <si>
    <t>Marcas organicas</t>
  </si>
  <si>
    <t xml:space="preserve">Conejo </t>
  </si>
  <si>
    <t xml:space="preserve">Recepcion </t>
  </si>
  <si>
    <t>Oficinas</t>
  </si>
  <si>
    <t>Direccion academica</t>
  </si>
  <si>
    <t>Depositos de Materiales</t>
  </si>
  <si>
    <t>Oficina de gestion y aprobacion de proyectos</t>
  </si>
  <si>
    <t>Depositos</t>
  </si>
  <si>
    <t>TOTAL</t>
  </si>
  <si>
    <t>M2 persona</t>
  </si>
  <si>
    <t xml:space="preserve">Granja Experimental </t>
  </si>
  <si>
    <t xml:space="preserve">Recoleccion de datos </t>
  </si>
  <si>
    <r>
      <rPr>
        <b/>
        <sz val="11"/>
        <color theme="1"/>
        <rFont val="Calibri"/>
        <family val="2"/>
        <scheme val="minor"/>
      </rPr>
      <t>KUROKO</t>
    </r>
    <r>
      <rPr>
        <sz val="11"/>
        <color theme="1"/>
        <rFont val="Calibri"/>
        <family val="2"/>
        <scheme val="minor"/>
      </rPr>
      <t>: Centro de interacción Rural (Investigacion, Aprendizaje,Experimentacion y difusion de conocimientos)</t>
    </r>
  </si>
  <si>
    <t>Debe tener una temperatura estable para evitar la humedad, se estima que la humedad relativa debe estar entre 50-60% HR y una temperatura entre 18-22° C</t>
  </si>
  <si>
    <t>Debe tener cercania a los espacios abiertos, permitiendo el facil acceso a los espacios cercanos para poder hacer recorridos de especies</t>
  </si>
  <si>
    <t>Condicion de invernaderos para recrear las condiciones climaticas optimas para cada especie, en cuanto a la humedad y temperatura deben ser constantes y asi posibilitita la permanencia de las especies.</t>
  </si>
  <si>
    <t xml:space="preserve">Debe ser un espacio de facil acceso dentro del equipamiento y tener reconocimiento a nivel visual </t>
  </si>
  <si>
    <t>Este espacio no debera estar construido en vidrio y tampoco podra tener relacion directa con el sol ya que podria afectar la especies,</t>
  </si>
  <si>
    <t>Apiario</t>
  </si>
  <si>
    <t xml:space="preserve">Debera localizarse cerca a una fuente hidrica, en un espacio nivelado y seco, debera protegerse con barreras instaladas </t>
  </si>
  <si>
    <t xml:space="preserve">Deberan estar ubicados lo mas cerca a las fincas cercanas y debera tener condiciones de suelo optimas para la produccion y mezcla de cultivos </t>
  </si>
  <si>
    <t>Debe ser un espacio que brinde al usuario la capacidad de comuinicacion por medio de actividades y desarrollo optimo de la memoria</t>
  </si>
  <si>
    <t>Aulas controladas en temas de luz y temperatura para poder tener un proceso de aprendizaje optimo y de calidd</t>
  </si>
  <si>
    <t>Este espacio debe encontrarse en el "centro" del equipamiento con relacion directa al acceso principal.</t>
  </si>
  <si>
    <t xml:space="preserve">Seran espacios cerrados donde se haran procesos cientificos y deberan tener condiciones de clima y aseo para optimos resultados </t>
  </si>
  <si>
    <t>Este espacio debe encontrarse cerca a las zonas de cultivo para lograr la extraccion de los colores de los derivados de la naturaleza</t>
  </si>
  <si>
    <t>Salas adaptables a las condiciones y actividades itinerantes en el espacio.</t>
  </si>
  <si>
    <t xml:space="preserve">Salones </t>
  </si>
  <si>
    <t xml:space="preserve">Espacios de interaccion matematica de manera indirecta por medio del juego y la experiencia </t>
  </si>
  <si>
    <t>Este espacio debera contar con los parametros acusticos optimos para la produccion de sonidos al mismo tiempo que debe localizarse donde capte los sonidos del entorno natural.</t>
  </si>
  <si>
    <t>.Espacio localizado con vista al paramo y conexión con la naturaleza para lograr la interaccion entre el usuario y el medio natural,</t>
  </si>
  <si>
    <t xml:space="preserve">Espacio cercano a los cultivos y a los procesos de mezcla de los mismos </t>
  </si>
  <si>
    <t>Asociacion con marcas de exportacion e investigacion de nuevas mezclas de sabores</t>
  </si>
  <si>
    <t>Espacio al aire libre de marcas organicas</t>
  </si>
  <si>
    <t>Debe contar con parqueadero vehicular y de bicicletas</t>
  </si>
  <si>
    <t xml:space="preserve">Zona de parqueo y acceso vehicular y peatonal </t>
  </si>
  <si>
    <t>Espacio de directivas del equipamiento</t>
  </si>
  <si>
    <t>Aulas para los docentes y conferencistas del espacio</t>
  </si>
  <si>
    <t>Primeros auxilios en caso de emergencias</t>
  </si>
  <si>
    <t>Espacio para provisiones de materiales y recursos</t>
  </si>
  <si>
    <t xml:space="preserve">Espacio designado para los desechos </t>
  </si>
  <si>
    <t>Cabinas de seguridad en el equipamiento</t>
  </si>
  <si>
    <t>Espacio de recibimiento y direccion</t>
  </si>
  <si>
    <t>15 (carros)</t>
  </si>
  <si>
    <t>Baterias de Baño</t>
  </si>
  <si>
    <t xml:space="preserve">Baterias de baño en el equipamiento </t>
  </si>
  <si>
    <t xml:space="preserve">Lugar designado a la preparacion de conferencias y actividades academicas previas al aula como tal </t>
  </si>
  <si>
    <t>Capacidad del Equipamiento: 900 Personas</t>
  </si>
  <si>
    <t>Capacidad Total</t>
  </si>
  <si>
    <t xml:space="preserve">Espacio de facil acceso </t>
  </si>
  <si>
    <t>Espacio designado para los insumos</t>
  </si>
  <si>
    <t xml:space="preserve">Espacio de desechos </t>
  </si>
  <si>
    <t>CABINAS DE SEGURIDAD</t>
  </si>
  <si>
    <t xml:space="preserve">Area Construida Total </t>
  </si>
  <si>
    <t xml:space="preserve">Capacidad Total </t>
  </si>
  <si>
    <t>% Circulacion (15% del total del predio)</t>
  </si>
  <si>
    <t>Ovejas</t>
  </si>
  <si>
    <t xml:space="preserve">difusion </t>
  </si>
  <si>
    <t xml:space="preserve">periodico </t>
  </si>
  <si>
    <t>Mercado organico  (periodico)</t>
  </si>
  <si>
    <t>Conexión Natural</t>
  </si>
  <si>
    <t>Funcion</t>
  </si>
  <si>
    <t xml:space="preserve">Apiario </t>
  </si>
  <si>
    <t>Mariposario (itinerante)</t>
  </si>
  <si>
    <t>Dufusion</t>
  </si>
  <si>
    <t xml:space="preserve">Parcelas Piloto </t>
  </si>
  <si>
    <t>Investigaciòn</t>
  </si>
  <si>
    <t xml:space="preserve">Aulas Multifuncionales </t>
  </si>
  <si>
    <t>Sonora</t>
  </si>
  <si>
    <t>Numerica</t>
  </si>
  <si>
    <t>Lingüística</t>
  </si>
  <si>
    <t xml:space="preserve">Conexión Natural </t>
  </si>
  <si>
    <t>Aprendizaje</t>
  </si>
  <si>
    <t xml:space="preserve">Mercado Organico </t>
  </si>
  <si>
    <t xml:space="preserve">Restaurantes </t>
  </si>
  <si>
    <t xml:space="preserve">Direccion academica </t>
  </si>
  <si>
    <t xml:space="preserve">Consecuencia </t>
  </si>
  <si>
    <t xml:space="preserve"> Deposito de Insumos</t>
  </si>
  <si>
    <r>
      <rPr>
        <b/>
        <sz val="11"/>
        <color theme="1"/>
        <rFont val="Calibri"/>
        <family val="2"/>
        <scheme val="minor"/>
      </rPr>
      <t>KUROKO</t>
    </r>
    <r>
      <rPr>
        <sz val="11"/>
        <color theme="1"/>
        <rFont val="Calibri"/>
        <family val="2"/>
        <scheme val="minor"/>
      </rPr>
      <t>: Centro de Experimentacion Agropecuario</t>
    </r>
  </si>
  <si>
    <t>Capacidad del Equipamiento: 800 Personas</t>
  </si>
  <si>
    <t>Espacio de investigacion de especies, productos y elaboracion de productos ecologicos como cosmeticos, alimentos 100% organisocs sin trasgenicos y de uso ciclico de los recursos. Cuenta con equipo investigativo y elementos de laboratorio cientifico</t>
  </si>
  <si>
    <t>Interesados</t>
  </si>
  <si>
    <t>Conexión espiritual con el Paramo para concientizar al usuario de su preservacion y su importancia en los procesos ciclicos del ecosistema.</t>
  </si>
  <si>
    <t xml:space="preserve">Jardin Botanico de Bogota- Mariposario del Quindio </t>
  </si>
  <si>
    <t>Espacio dedicado a la cria exhibicion de mariposas y otras insectos , para mostrar al usuario el proceso de transformacion que tiene esta especie y la adaptabilidad a las condiicones</t>
  </si>
  <si>
    <t>Ecoteca</t>
  </si>
  <si>
    <t xml:space="preserve">Sub Espacio </t>
  </si>
  <si>
    <t>Sub Espacio</t>
  </si>
  <si>
    <t xml:space="preserve">Lugar de por medio de interacciones y creaciones literarias para la comprension espacial y tradicional del entorno </t>
  </si>
  <si>
    <t>Espacio con variedad de restaurantes y cafes donde se pone a prieba la experimentacion con sabores, colores y texturas. Este lugar tendra convenio con restaurantes de bogota que buscan la experimentacion y divulgacion de los productos nacionales como eje principal de la gastronomia,</t>
  </si>
  <si>
    <t xml:space="preserve">Lugar de recibiemiento del equpamiento y organizacional dentro del equipamiento </t>
  </si>
  <si>
    <t xml:space="preserve"> https://www.sublimotionibiza.com/main.html Central Restaurante </t>
  </si>
  <si>
    <t xml:space="preserve">Sublimotion: Paco Roncero </t>
  </si>
  <si>
    <t>Restaurante Central: Virgilio Martinez</t>
  </si>
  <si>
    <t>https://centralrestaurante.com.pe/default.html</t>
  </si>
  <si>
    <t>Ocio: Cocina Autoctona</t>
  </si>
  <si>
    <t>http://www.ociorestaurante.com/</t>
  </si>
  <si>
    <t xml:space="preserve">Orso Heladeria </t>
  </si>
  <si>
    <t>https://www.orsoheladeria.com/</t>
  </si>
  <si>
    <t xml:space="preserve">Yo Parrillo </t>
  </si>
  <si>
    <t>https://www.yoparrillo.com/</t>
  </si>
  <si>
    <t>Debe tener cercania a los espacios abiertos, permitiendo el facil acceso a los espacios cercanos para poder hacer recorridos de especies.</t>
  </si>
  <si>
    <t>Espacio donde accederan las personas de forma facil y podran interactura generando historias y transmitiendo las mismas</t>
  </si>
  <si>
    <t xml:space="preserve">Lugar designado a la preparacion de conferencias </t>
  </si>
  <si>
    <t>Espacios diversos en el espacio y pisos del equipamiento</t>
  </si>
  <si>
    <t>Espacio designado a la seguridad y vigilancia del lugar</t>
  </si>
  <si>
    <t xml:space="preserve">Lugar de recibimietno y organización del lugar </t>
  </si>
  <si>
    <t xml:space="preserve">Debe estar al aire libre en espacios de facil acceso y donde el usuario sienta la comodidad para experimentar nuevos sabores y conocimietnos culinarios </t>
  </si>
  <si>
    <t>Este espacio busca la divulgacion de conocimientos y resultados investigativos para la comunidad, en donde sea posible divulgar la cultura y potencializarla hacia la urbanidad,</t>
  </si>
  <si>
    <t xml:space="preserve">Debe ser un espacio de facil acceso visual, en donde sea posible la reparticion y divulgacion optima de este elemento </t>
  </si>
  <si>
    <t>https://www.jbb.gov.co/    http://jardinbotanicoquindio.org/mariposario/</t>
  </si>
  <si>
    <t>http://www.desarrolloeconomico.gov.co/calendario/mercado-campesino</t>
  </si>
  <si>
    <t xml:space="preserve">Alcaldia de Bogota promueve salvar los mercados campesinos </t>
  </si>
  <si>
    <t xml:space="preserve">Capacidad del Equipamietno </t>
  </si>
  <si>
    <t>Area Construida Total</t>
  </si>
  <si>
    <t>Area Publica Total</t>
  </si>
  <si>
    <t>% Circulacion (15%)</t>
  </si>
  <si>
    <t>Infocampo</t>
  </si>
  <si>
    <t xml:space="preserve">-Restaurante: 155 m2 </t>
  </si>
  <si>
    <t>-Apiario, herbario, vivario, mariposario: 457 m2</t>
  </si>
  <si>
    <t>-Laboratorios: 214,68 m2</t>
  </si>
  <si>
    <t xml:space="preserve">-Bateria de baños 2 : 23,76 m2 </t>
  </si>
  <si>
    <t>-Aula múltiple: 347,48 m2</t>
  </si>
  <si>
    <t xml:space="preserve">-Bateria de baños principal: 59,2 m2 </t>
  </si>
  <si>
    <t>-Salones: 116 m2</t>
  </si>
  <si>
    <t xml:space="preserve">-coordinación académica: 40 m2 </t>
  </si>
  <si>
    <t xml:space="preserve">-administración: 51,87 m2 </t>
  </si>
  <si>
    <t xml:space="preserve">-Granja experimental: 93,69 m3 </t>
  </si>
  <si>
    <t xml:space="preserve">-cultivos: 180 m2 </t>
  </si>
  <si>
    <t xml:space="preserve">-Cafeteria: 46,97 m2 </t>
  </si>
  <si>
    <t xml:space="preserve">-Aula sonora: 154,16 m2 </t>
  </si>
  <si>
    <t xml:space="preserve">-Inteligencias múltiples: 85,46 m2 </t>
  </si>
  <si>
    <t>- Cromoterapia: 130,08 m2</t>
  </si>
  <si>
    <t>- conexión natural: 171,72 m2</t>
  </si>
  <si>
    <t>LABORATORIOS</t>
  </si>
  <si>
    <t xml:space="preserve">Baños Secundarios </t>
  </si>
  <si>
    <t>Baño Principal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</si>
</sst>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C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78">
    <xf numFmtId="0" fontId="0" fillId="0" borderId="0" xfId="0"/>
    <xf numFmtId="0" fontId="1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top" wrapText="1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8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8" xfId="0" applyBorder="1" applyAlignment="1"/>
    <xf numFmtId="0" fontId="0" fillId="0" borderId="12" xfId="0" applyBorder="1" applyAlignment="1"/>
    <xf numFmtId="0" fontId="0" fillId="0" borderId="1" xfId="0" applyFill="1" applyBorder="1" applyAlignment="1">
      <alignment horizontal="left" vertical="center"/>
    </xf>
    <xf numFmtId="0" fontId="0" fillId="0" borderId="0" xfId="0" applyBorder="1"/>
    <xf numFmtId="0" fontId="0" fillId="0" borderId="1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11" xfId="0" applyBorder="1" applyAlignment="1"/>
    <xf numFmtId="0" fontId="0" fillId="0" borderId="24" xfId="0" applyBorder="1" applyAlignment="1"/>
    <xf numFmtId="0" fontId="0" fillId="2" borderId="6" xfId="0" applyFill="1" applyBorder="1" applyAlignment="1">
      <alignment horizontal="center" vertical="center" wrapText="1"/>
    </xf>
    <xf numFmtId="0" fontId="0" fillId="0" borderId="8" xfId="0" applyBorder="1"/>
    <xf numFmtId="0" fontId="0" fillId="0" borderId="35" xfId="0" applyBorder="1"/>
    <xf numFmtId="0" fontId="0" fillId="2" borderId="11" xfId="0" applyFill="1" applyBorder="1" applyAlignment="1">
      <alignment horizontal="center" vertical="center" wrapText="1"/>
    </xf>
    <xf numFmtId="0" fontId="0" fillId="0" borderId="12" xfId="0" applyFill="1" applyBorder="1" applyAlignment="1">
      <alignment vertical="center"/>
    </xf>
    <xf numFmtId="0" fontId="0" fillId="0" borderId="35" xfId="0" applyBorder="1" applyAlignment="1"/>
    <xf numFmtId="0" fontId="0" fillId="0" borderId="26" xfId="0" applyBorder="1" applyAlignment="1"/>
    <xf numFmtId="0" fontId="0" fillId="0" borderId="8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left" wrapText="1"/>
    </xf>
    <xf numFmtId="0" fontId="0" fillId="0" borderId="0" xfId="0" applyFill="1" applyBorder="1" applyAlignment="1"/>
    <xf numFmtId="0" fontId="0" fillId="0" borderId="0" xfId="0" applyFill="1" applyBorder="1"/>
    <xf numFmtId="0" fontId="0" fillId="3" borderId="4" xfId="0" applyFill="1" applyBorder="1"/>
    <xf numFmtId="9" fontId="0" fillId="3" borderId="1" xfId="0" applyNumberFormat="1" applyFill="1" applyBorder="1"/>
    <xf numFmtId="0" fontId="0" fillId="0" borderId="27" xfId="0" applyBorder="1" applyAlignment="1">
      <alignment horizontal="left"/>
    </xf>
    <xf numFmtId="0" fontId="0" fillId="0" borderId="27" xfId="0" applyBorder="1"/>
    <xf numFmtId="0" fontId="0" fillId="0" borderId="25" xfId="0" applyBorder="1"/>
    <xf numFmtId="0" fontId="0" fillId="0" borderId="29" xfId="0" applyBorder="1"/>
    <xf numFmtId="0" fontId="0" fillId="0" borderId="0" xfId="0" applyBorder="1" applyAlignment="1"/>
    <xf numFmtId="0" fontId="0" fillId="0" borderId="0" xfId="0" applyBorder="1" applyAlignment="1">
      <alignment horizontal="left"/>
    </xf>
    <xf numFmtId="0" fontId="0" fillId="0" borderId="6" xfId="0" applyBorder="1" applyAlignment="1">
      <alignment horizontal="center" vertical="center"/>
    </xf>
    <xf numFmtId="0" fontId="0" fillId="0" borderId="15" xfId="0" applyFill="1" applyBorder="1"/>
    <xf numFmtId="0" fontId="0" fillId="0" borderId="12" xfId="0" applyBorder="1"/>
    <xf numFmtId="0" fontId="0" fillId="0" borderId="37" xfId="0" applyBorder="1"/>
    <xf numFmtId="0" fontId="0" fillId="0" borderId="8" xfId="0" applyFill="1" applyBorder="1"/>
    <xf numFmtId="0" fontId="0" fillId="0" borderId="35" xfId="0" applyFill="1" applyBorder="1"/>
    <xf numFmtId="0" fontId="0" fillId="0" borderId="1" xfId="0" applyFill="1" applyBorder="1" applyAlignment="1">
      <alignment wrapText="1"/>
    </xf>
    <xf numFmtId="0" fontId="0" fillId="0" borderId="2" xfId="0" applyBorder="1"/>
    <xf numFmtId="0" fontId="0" fillId="0" borderId="12" xfId="0" applyBorder="1" applyAlignment="1">
      <alignment horizontal="center" vertical="center"/>
    </xf>
    <xf numFmtId="0" fontId="0" fillId="0" borderId="13" xfId="0" applyFill="1" applyBorder="1"/>
    <xf numFmtId="0" fontId="0" fillId="0" borderId="17" xfId="0" applyFill="1" applyBorder="1"/>
    <xf numFmtId="0" fontId="0" fillId="4" borderId="1" xfId="0" applyFill="1" applyBorder="1" applyAlignment="1">
      <alignment horizontal="center" vertical="center"/>
    </xf>
    <xf numFmtId="0" fontId="0" fillId="4" borderId="12" xfId="0" applyFill="1" applyBorder="1"/>
    <xf numFmtId="0" fontId="0" fillId="4" borderId="1" xfId="0" applyFill="1" applyBorder="1" applyAlignment="1">
      <alignment horizontal="center"/>
    </xf>
    <xf numFmtId="0" fontId="0" fillId="4" borderId="4" xfId="0" applyFill="1" applyBorder="1"/>
    <xf numFmtId="0" fontId="2" fillId="4" borderId="1" xfId="0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5" borderId="35" xfId="0" applyFill="1" applyBorder="1"/>
    <xf numFmtId="0" fontId="0" fillId="5" borderId="29" xfId="0" applyFill="1" applyBorder="1"/>
    <xf numFmtId="0" fontId="0" fillId="5" borderId="12" xfId="0" applyFill="1" applyBorder="1"/>
    <xf numFmtId="0" fontId="0" fillId="0" borderId="35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/>
    </xf>
    <xf numFmtId="0" fontId="0" fillId="5" borderId="21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/>
    </xf>
    <xf numFmtId="0" fontId="0" fillId="4" borderId="12" xfId="0" applyFill="1" applyBorder="1" applyAlignment="1">
      <alignment horizontal="center" vertical="center"/>
    </xf>
    <xf numFmtId="0" fontId="0" fillId="5" borderId="25" xfId="0" applyFill="1" applyBorder="1"/>
    <xf numFmtId="0" fontId="0" fillId="5" borderId="27" xfId="0" applyFill="1" applyBorder="1"/>
    <xf numFmtId="0" fontId="0" fillId="4" borderId="11" xfId="0" applyFill="1" applyBorder="1"/>
    <xf numFmtId="0" fontId="0" fillId="4" borderId="11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37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4" borderId="37" xfId="0" applyFill="1" applyBorder="1" applyAlignment="1">
      <alignment horizontal="center" vertical="center"/>
    </xf>
    <xf numFmtId="0" fontId="0" fillId="5" borderId="1" xfId="0" applyFill="1" applyBorder="1"/>
    <xf numFmtId="0" fontId="2" fillId="0" borderId="1" xfId="0" applyFont="1" applyBorder="1" applyAlignment="1">
      <alignment horizontal="right"/>
    </xf>
    <xf numFmtId="9" fontId="0" fillId="0" borderId="0" xfId="0" applyNumberFormat="1"/>
    <xf numFmtId="0" fontId="0" fillId="7" borderId="0" xfId="0" applyFill="1"/>
    <xf numFmtId="0" fontId="0" fillId="0" borderId="2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1" xfId="0" applyBorder="1" applyAlignment="1">
      <alignment wrapText="1"/>
    </xf>
    <xf numFmtId="0" fontId="0" fillId="0" borderId="1" xfId="0" applyBorder="1" applyAlignment="1">
      <alignment vertical="center" wrapText="1"/>
    </xf>
    <xf numFmtId="0" fontId="0" fillId="8" borderId="0" xfId="0" applyFill="1"/>
    <xf numFmtId="0" fontId="0" fillId="8" borderId="1" xfId="0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 wrapText="1"/>
    </xf>
    <xf numFmtId="0" fontId="0" fillId="8" borderId="0" xfId="0" applyFill="1" applyBorder="1" applyAlignment="1">
      <alignment horizontal="center"/>
    </xf>
    <xf numFmtId="0" fontId="0" fillId="8" borderId="3" xfId="0" applyFill="1" applyBorder="1" applyAlignment="1">
      <alignment horizontal="center" vertical="center"/>
    </xf>
    <xf numFmtId="0" fontId="0" fillId="8" borderId="1" xfId="0" applyFill="1" applyBorder="1"/>
    <xf numFmtId="0" fontId="0" fillId="8" borderId="1" xfId="0" applyFill="1" applyBorder="1" applyAlignment="1">
      <alignment horizontal="left"/>
    </xf>
    <xf numFmtId="0" fontId="0" fillId="8" borderId="1" xfId="0" applyFill="1" applyBorder="1" applyAlignment="1">
      <alignment horizontal="center"/>
    </xf>
    <xf numFmtId="0" fontId="0" fillId="8" borderId="2" xfId="0" applyFill="1" applyBorder="1"/>
    <xf numFmtId="0" fontId="0" fillId="8" borderId="12" xfId="0" applyFill="1" applyBorder="1" applyAlignment="1">
      <alignment horizontal="center" vertical="center"/>
    </xf>
    <xf numFmtId="0" fontId="0" fillId="8" borderId="1" xfId="0" applyFill="1" applyBorder="1" applyAlignment="1">
      <alignment horizontal="left" vertical="center"/>
    </xf>
    <xf numFmtId="0" fontId="0" fillId="8" borderId="12" xfId="0" applyFill="1" applyBorder="1"/>
    <xf numFmtId="0" fontId="0" fillId="0" borderId="1" xfId="0" applyBorder="1" applyAlignment="1">
      <alignment horizontal="left" vertical="center" wrapText="1"/>
    </xf>
    <xf numFmtId="0" fontId="0" fillId="0" borderId="1" xfId="0" applyFill="1" applyBorder="1"/>
    <xf numFmtId="0" fontId="2" fillId="4" borderId="1" xfId="0" applyFont="1" applyFill="1" applyBorder="1" applyAlignment="1">
      <alignment horizontal="center" vertical="center"/>
    </xf>
    <xf numFmtId="0" fontId="2" fillId="8" borderId="0" xfId="0" applyFont="1" applyFill="1"/>
    <xf numFmtId="0" fontId="2" fillId="4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2" fillId="4" borderId="1" xfId="0" applyFont="1" applyFill="1" applyBorder="1" applyAlignment="1">
      <alignment horizontal="center"/>
    </xf>
    <xf numFmtId="0" fontId="0" fillId="8" borderId="3" xfId="0" applyFill="1" applyBorder="1"/>
    <xf numFmtId="0" fontId="0" fillId="8" borderId="0" xfId="0" applyFill="1" applyBorder="1"/>
    <xf numFmtId="0" fontId="0" fillId="8" borderId="0" xfId="0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6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6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9" xfId="0" applyFill="1" applyBorder="1" applyAlignment="1">
      <alignment horizontal="left" vertical="center"/>
    </xf>
    <xf numFmtId="0" fontId="0" fillId="0" borderId="36" xfId="0" applyFill="1" applyBorder="1" applyAlignment="1">
      <alignment horizontal="left" vertical="center"/>
    </xf>
    <xf numFmtId="0" fontId="0" fillId="0" borderId="6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0" borderId="6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16" fontId="0" fillId="0" borderId="6" xfId="0" applyNumberFormat="1" applyBorder="1" applyAlignment="1">
      <alignment horizontal="left" vertical="center"/>
    </xf>
    <xf numFmtId="0" fontId="0" fillId="0" borderId="11" xfId="0" applyNumberFormat="1" applyBorder="1" applyAlignment="1">
      <alignment horizontal="left" vertical="center"/>
    </xf>
    <xf numFmtId="0" fontId="0" fillId="0" borderId="6" xfId="0" applyBorder="1" applyAlignment="1">
      <alignment horizontal="left"/>
    </xf>
    <xf numFmtId="0" fontId="0" fillId="0" borderId="11" xfId="0" applyBorder="1" applyAlignment="1">
      <alignment horizontal="left"/>
    </xf>
    <xf numFmtId="17" fontId="0" fillId="0" borderId="6" xfId="0" applyNumberFormat="1" applyBorder="1" applyAlignment="1">
      <alignment horizontal="center" vertical="center"/>
    </xf>
    <xf numFmtId="17" fontId="0" fillId="0" borderId="9" xfId="0" applyNumberFormat="1" applyBorder="1" applyAlignment="1">
      <alignment horizontal="center" vertical="center"/>
    </xf>
    <xf numFmtId="17" fontId="0" fillId="0" borderId="11" xfId="0" applyNumberFormat="1" applyBorder="1" applyAlignment="1">
      <alignment horizontal="center" vertical="center"/>
    </xf>
    <xf numFmtId="0" fontId="0" fillId="0" borderId="9" xfId="0" applyFill="1" applyBorder="1" applyAlignment="1">
      <alignment horizontal="center"/>
    </xf>
    <xf numFmtId="0" fontId="0" fillId="0" borderId="1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3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21" xfId="0" applyBorder="1" applyAlignment="1">
      <alignment horizontal="left" vertical="top" wrapText="1"/>
    </xf>
    <xf numFmtId="0" fontId="0" fillId="0" borderId="15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22" xfId="0" applyBorder="1" applyAlignment="1">
      <alignment horizontal="left" vertical="top" wrapText="1"/>
    </xf>
    <xf numFmtId="0" fontId="0" fillId="0" borderId="31" xfId="0" applyBorder="1" applyAlignment="1">
      <alignment horizontal="left" vertical="top" wrapText="1"/>
    </xf>
    <xf numFmtId="0" fontId="0" fillId="0" borderId="32" xfId="0" applyBorder="1" applyAlignment="1">
      <alignment horizontal="left" vertical="top" wrapText="1"/>
    </xf>
    <xf numFmtId="0" fontId="0" fillId="0" borderId="33" xfId="0" applyBorder="1" applyAlignment="1">
      <alignment horizontal="left" vertical="top" wrapText="1"/>
    </xf>
    <xf numFmtId="0" fontId="0" fillId="0" borderId="0" xfId="0" applyBorder="1" applyAlignment="1">
      <alignment horizontal="center"/>
    </xf>
    <xf numFmtId="0" fontId="0" fillId="0" borderId="9" xfId="0" applyFill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16" fontId="0" fillId="0" borderId="13" xfId="0" applyNumberFormat="1" applyBorder="1" applyAlignment="1">
      <alignment horizontal="center" vertical="center"/>
    </xf>
    <xf numFmtId="16" fontId="0" fillId="0" borderId="15" xfId="0" applyNumberFormat="1" applyBorder="1" applyAlignment="1">
      <alignment horizontal="center" vertical="center"/>
    </xf>
    <xf numFmtId="16" fontId="0" fillId="0" borderId="17" xfId="0" applyNumberFormat="1" applyBorder="1" applyAlignment="1">
      <alignment horizontal="center" vertical="center"/>
    </xf>
    <xf numFmtId="0" fontId="0" fillId="0" borderId="13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0" fillId="0" borderId="13" xfId="0" applyFill="1" applyBorder="1" applyAlignment="1">
      <alignment horizontal="center" vertical="top" wrapText="1"/>
    </xf>
    <xf numFmtId="0" fontId="0" fillId="0" borderId="5" xfId="0" applyFill="1" applyBorder="1" applyAlignment="1">
      <alignment horizontal="center" vertical="top" wrapText="1"/>
    </xf>
    <xf numFmtId="0" fontId="0" fillId="0" borderId="21" xfId="0" applyFill="1" applyBorder="1" applyAlignment="1">
      <alignment horizontal="center" vertical="top" wrapText="1"/>
    </xf>
    <xf numFmtId="0" fontId="0" fillId="0" borderId="15" xfId="0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top" wrapText="1"/>
    </xf>
    <xf numFmtId="0" fontId="0" fillId="0" borderId="22" xfId="0" applyFill="1" applyBorder="1" applyAlignment="1">
      <alignment horizontal="center" vertical="top" wrapText="1"/>
    </xf>
    <xf numFmtId="0" fontId="0" fillId="0" borderId="17" xfId="0" applyFill="1" applyBorder="1" applyAlignment="1">
      <alignment horizontal="center" vertical="top" wrapText="1"/>
    </xf>
    <xf numFmtId="0" fontId="0" fillId="0" borderId="23" xfId="0" applyFill="1" applyBorder="1" applyAlignment="1">
      <alignment horizontal="center" vertical="top" wrapText="1"/>
    </xf>
    <xf numFmtId="0" fontId="0" fillId="0" borderId="24" xfId="0" applyFill="1" applyBorder="1" applyAlignment="1">
      <alignment horizontal="center" vertical="top" wrapText="1"/>
    </xf>
    <xf numFmtId="0" fontId="0" fillId="3" borderId="2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0" fillId="0" borderId="21" xfId="0" applyBorder="1" applyAlignment="1">
      <alignment horizontal="left" wrapText="1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17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8" borderId="2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6" borderId="6" xfId="0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0" fontId="0" fillId="8" borderId="5" xfId="0" applyFill="1" applyBorder="1" applyAlignment="1">
      <alignment horizontal="center"/>
    </xf>
    <xf numFmtId="0" fontId="0" fillId="3" borderId="6" xfId="0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0" borderId="9" xfId="0" applyBorder="1" applyAlignment="1">
      <alignment horizontal="left" vertical="center" wrapText="1"/>
    </xf>
    <xf numFmtId="0" fontId="0" fillId="0" borderId="15" xfId="0" applyBorder="1" applyAlignment="1">
      <alignment horizontal="left" wrapText="1"/>
    </xf>
    <xf numFmtId="0" fontId="0" fillId="6" borderId="6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0" borderId="9" xfId="0" applyBorder="1" applyAlignment="1">
      <alignment horizontal="left" wrapText="1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 vertical="center" wrapText="1"/>
    </xf>
    <xf numFmtId="0" fontId="0" fillId="5" borderId="13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21" xfId="0" applyFill="1" applyBorder="1" applyAlignment="1">
      <alignment horizontal="center" vertical="center"/>
    </xf>
    <xf numFmtId="0" fontId="0" fillId="5" borderId="17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0" fillId="5" borderId="24" xfId="0" applyFill="1" applyBorder="1" applyAlignment="1">
      <alignment horizontal="center" vertical="center"/>
    </xf>
    <xf numFmtId="0" fontId="0" fillId="4" borderId="23" xfId="0" applyFill="1" applyBorder="1" applyAlignment="1">
      <alignment horizontal="center"/>
    </xf>
    <xf numFmtId="0" fontId="0" fillId="3" borderId="6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0" borderId="9" xfId="0" applyBorder="1" applyAlignment="1">
      <alignment horizontal="left" vertical="center"/>
    </xf>
    <xf numFmtId="0" fontId="0" fillId="0" borderId="5" xfId="0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2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13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4" borderId="13" xfId="0" applyFill="1" applyBorder="1" applyAlignment="1">
      <alignment horizontal="center"/>
    </xf>
    <xf numFmtId="2" fontId="0" fillId="0" borderId="21" xfId="0" applyNumberFormat="1" applyBorder="1" applyAlignment="1">
      <alignment horizontal="center" vertical="center"/>
    </xf>
    <xf numFmtId="2" fontId="0" fillId="0" borderId="22" xfId="0" applyNumberFormat="1" applyBorder="1" applyAlignment="1">
      <alignment horizontal="center" vertical="center"/>
    </xf>
    <xf numFmtId="2" fontId="0" fillId="0" borderId="24" xfId="0" applyNumberFormat="1" applyBorder="1" applyAlignment="1">
      <alignment horizontal="center" vertical="center"/>
    </xf>
    <xf numFmtId="0" fontId="0" fillId="4" borderId="4" xfId="0" applyFill="1" applyBorder="1" applyAlignment="1">
      <alignment horizontal="center"/>
    </xf>
    <xf numFmtId="0" fontId="0" fillId="8" borderId="2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/>
    </xf>
    <xf numFmtId="0" fontId="0" fillId="8" borderId="2" xfId="0" applyFill="1" applyBorder="1" applyAlignment="1">
      <alignment horizontal="left"/>
    </xf>
    <xf numFmtId="0" fontId="0" fillId="8" borderId="3" xfId="0" applyFill="1" applyBorder="1" applyAlignment="1">
      <alignment horizontal="left"/>
    </xf>
    <xf numFmtId="0" fontId="0" fillId="8" borderId="4" xfId="0" applyFill="1" applyBorder="1" applyAlignment="1">
      <alignment horizontal="left"/>
    </xf>
    <xf numFmtId="0" fontId="0" fillId="8" borderId="2" xfId="0" applyFill="1" applyBorder="1" applyAlignment="1">
      <alignment horizontal="left" vertical="center"/>
    </xf>
    <xf numFmtId="0" fontId="0" fillId="8" borderId="3" xfId="0" applyFill="1" applyBorder="1" applyAlignment="1">
      <alignment horizontal="left" vertical="center"/>
    </xf>
    <xf numFmtId="0" fontId="0" fillId="8" borderId="4" xfId="0" applyFill="1" applyBorder="1" applyAlignment="1">
      <alignment horizontal="left" vertical="center"/>
    </xf>
    <xf numFmtId="0" fontId="3" fillId="0" borderId="2" xfId="1" applyBorder="1" applyAlignment="1">
      <alignment horizontal="left"/>
    </xf>
    <xf numFmtId="0" fontId="0" fillId="0" borderId="2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2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8" borderId="6" xfId="0" applyFill="1" applyBorder="1" applyAlignment="1">
      <alignment horizontal="center" vertical="center" wrapText="1"/>
    </xf>
    <xf numFmtId="0" fontId="0" fillId="8" borderId="11" xfId="0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vertical="center" wrapText="1"/>
    </xf>
    <xf numFmtId="0" fontId="0" fillId="8" borderId="4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0" fillId="8" borderId="21" xfId="0" applyFill="1" applyBorder="1" applyAlignment="1">
      <alignment horizontal="center" vertical="center"/>
    </xf>
    <xf numFmtId="0" fontId="0" fillId="8" borderId="17" xfId="0" applyFill="1" applyBorder="1" applyAlignment="1">
      <alignment horizontal="center" vertical="center"/>
    </xf>
    <xf numFmtId="0" fontId="0" fillId="8" borderId="23" xfId="0" applyFill="1" applyBorder="1" applyAlignment="1">
      <alignment horizontal="center" vertical="center"/>
    </xf>
    <xf numFmtId="0" fontId="0" fillId="8" borderId="24" xfId="0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0" fontId="0" fillId="8" borderId="11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4" xfId="0" applyFill="1" applyBorder="1" applyAlignment="1">
      <alignment horizontal="center" vertical="center"/>
    </xf>
    <xf numFmtId="0" fontId="3" fillId="0" borderId="2" xfId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2" fillId="8" borderId="2" xfId="0" applyFont="1" applyFill="1" applyBorder="1" applyAlignment="1">
      <alignment horizontal="center"/>
    </xf>
    <xf numFmtId="0" fontId="2" fillId="8" borderId="3" xfId="0" applyFont="1" applyFill="1" applyBorder="1" applyAlignment="1">
      <alignment horizontal="center"/>
    </xf>
    <xf numFmtId="0" fontId="2" fillId="8" borderId="4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0" fillId="8" borderId="0" xfId="0" applyFill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0" fillId="0" borderId="4" xfId="0" applyBorder="1"/>
    <xf numFmtId="1" fontId="0" fillId="0" borderId="1" xfId="0" applyNumberFormat="1" applyFill="1" applyBorder="1" applyAlignment="1">
      <alignment horizontal="center" vertical="center"/>
    </xf>
    <xf numFmtId="1" fontId="2" fillId="9" borderId="1" xfId="0" applyNumberFormat="1" applyFont="1" applyFill="1" applyBorder="1" applyAlignment="1">
      <alignment horizontal="center" vertical="center"/>
    </xf>
    <xf numFmtId="1" fontId="2" fillId="4" borderId="1" xfId="0" applyNumberFormat="1" applyFont="1" applyFill="1" applyBorder="1" applyAlignment="1">
      <alignment horizontal="center" vertical="center"/>
    </xf>
    <xf numFmtId="0" fontId="0" fillId="10" borderId="1" xfId="0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FFFFCC"/>
      <color rgb="FFCCECFF"/>
      <color rgb="FFCCCCFF"/>
      <color rgb="FFFFCCCC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13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14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227426</xdr:colOff>
      <xdr:row>119</xdr:row>
      <xdr:rowOff>81227</xdr:rowOff>
    </xdr:from>
    <xdr:to>
      <xdr:col>23</xdr:col>
      <xdr:colOff>522570</xdr:colOff>
      <xdr:row>127</xdr:row>
      <xdr:rowOff>81154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66499" y="34279050"/>
          <a:ext cx="2599579" cy="1904926"/>
        </a:xfrm>
        <a:prstGeom prst="rect">
          <a:avLst/>
        </a:prstGeom>
      </xdr:spPr>
    </xdr:pic>
    <xdr:clientData/>
  </xdr:twoCellAnchor>
  <xdr:twoCellAnchor editAs="oneCell">
    <xdr:from>
      <xdr:col>20</xdr:col>
      <xdr:colOff>192454</xdr:colOff>
      <xdr:row>132</xdr:row>
      <xdr:rowOff>130723</xdr:rowOff>
    </xdr:from>
    <xdr:to>
      <xdr:col>27</xdr:col>
      <xdr:colOff>608092</xdr:colOff>
      <xdr:row>142</xdr:row>
      <xdr:rowOff>45811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31527" y="37247497"/>
          <a:ext cx="5792653" cy="2065895"/>
        </a:xfrm>
        <a:prstGeom prst="rect">
          <a:avLst/>
        </a:prstGeom>
      </xdr:spPr>
    </xdr:pic>
    <xdr:clientData/>
  </xdr:twoCellAnchor>
  <xdr:twoCellAnchor editAs="oneCell">
    <xdr:from>
      <xdr:col>24</xdr:col>
      <xdr:colOff>151953</xdr:colOff>
      <xdr:row>118</xdr:row>
      <xdr:rowOff>94133</xdr:rowOff>
    </xdr:from>
    <xdr:to>
      <xdr:col>27</xdr:col>
      <xdr:colOff>481424</xdr:colOff>
      <xdr:row>128</xdr:row>
      <xdr:rowOff>69831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563606" y="34107601"/>
          <a:ext cx="2633907" cy="2249408"/>
        </a:xfrm>
        <a:prstGeom prst="rect">
          <a:avLst/>
        </a:prstGeom>
      </xdr:spPr>
    </xdr:pic>
    <xdr:clientData/>
  </xdr:twoCellAnchor>
  <xdr:twoCellAnchor editAs="oneCell">
    <xdr:from>
      <xdr:col>20</xdr:col>
      <xdr:colOff>160033</xdr:colOff>
      <xdr:row>146</xdr:row>
      <xdr:rowOff>96274</xdr:rowOff>
    </xdr:from>
    <xdr:to>
      <xdr:col>27</xdr:col>
      <xdr:colOff>696898</xdr:colOff>
      <xdr:row>156</xdr:row>
      <xdr:rowOff>129809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499106" y="40316355"/>
          <a:ext cx="5913880" cy="2337972"/>
        </a:xfrm>
        <a:prstGeom prst="rect">
          <a:avLst/>
        </a:prstGeom>
      </xdr:spPr>
    </xdr:pic>
    <xdr:clientData/>
  </xdr:twoCellAnchor>
  <xdr:twoCellAnchor editAs="oneCell">
    <xdr:from>
      <xdr:col>21</xdr:col>
      <xdr:colOff>476250</xdr:colOff>
      <xdr:row>12</xdr:row>
      <xdr:rowOff>137362</xdr:rowOff>
    </xdr:from>
    <xdr:to>
      <xdr:col>26</xdr:col>
      <xdr:colOff>126999</xdr:colOff>
      <xdr:row>13</xdr:row>
      <xdr:rowOff>401953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526625" y="2185237"/>
          <a:ext cx="3460750" cy="2095989"/>
        </a:xfrm>
        <a:prstGeom prst="rect">
          <a:avLst/>
        </a:prstGeom>
      </xdr:spPr>
    </xdr:pic>
    <xdr:clientData/>
  </xdr:twoCellAnchor>
  <xdr:twoCellAnchor editAs="oneCell">
    <xdr:from>
      <xdr:col>20</xdr:col>
      <xdr:colOff>349250</xdr:colOff>
      <xdr:row>103</xdr:row>
      <xdr:rowOff>59819</xdr:rowOff>
    </xdr:from>
    <xdr:to>
      <xdr:col>27</xdr:col>
      <xdr:colOff>554727</xdr:colOff>
      <xdr:row>115</xdr:row>
      <xdr:rowOff>126612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637625" y="32079694"/>
          <a:ext cx="5539476" cy="2384543"/>
        </a:xfrm>
        <a:prstGeom prst="rect">
          <a:avLst/>
        </a:prstGeom>
      </xdr:spPr>
    </xdr:pic>
    <xdr:clientData/>
  </xdr:twoCellAnchor>
  <xdr:twoCellAnchor editAs="oneCell">
    <xdr:from>
      <xdr:col>20</xdr:col>
      <xdr:colOff>523876</xdr:colOff>
      <xdr:row>15</xdr:row>
      <xdr:rowOff>74890</xdr:rowOff>
    </xdr:from>
    <xdr:to>
      <xdr:col>27</xdr:col>
      <xdr:colOff>428627</xdr:colOff>
      <xdr:row>16</xdr:row>
      <xdr:rowOff>1635125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812251" y="6059765"/>
          <a:ext cx="5238750" cy="3290610"/>
        </a:xfrm>
        <a:prstGeom prst="rect">
          <a:avLst/>
        </a:prstGeom>
      </xdr:spPr>
    </xdr:pic>
    <xdr:clientData/>
  </xdr:twoCellAnchor>
  <xdr:twoCellAnchor editAs="oneCell">
    <xdr:from>
      <xdr:col>20</xdr:col>
      <xdr:colOff>512360</xdr:colOff>
      <xdr:row>18</xdr:row>
      <xdr:rowOff>350190</xdr:rowOff>
    </xdr:from>
    <xdr:to>
      <xdr:col>27</xdr:col>
      <xdr:colOff>38379</xdr:colOff>
      <xdr:row>27</xdr:row>
      <xdr:rowOff>165592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736014" y="14564421"/>
          <a:ext cx="4825826" cy="2868286"/>
        </a:xfrm>
        <a:prstGeom prst="rect">
          <a:avLst/>
        </a:prstGeom>
      </xdr:spPr>
    </xdr:pic>
    <xdr:clientData/>
  </xdr:twoCellAnchor>
  <xdr:twoCellAnchor editAs="oneCell">
    <xdr:from>
      <xdr:col>20</xdr:col>
      <xdr:colOff>539527</xdr:colOff>
      <xdr:row>31</xdr:row>
      <xdr:rowOff>29095</xdr:rowOff>
    </xdr:from>
    <xdr:to>
      <xdr:col>27</xdr:col>
      <xdr:colOff>337482</xdr:colOff>
      <xdr:row>47</xdr:row>
      <xdr:rowOff>158274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763181" y="18077749"/>
          <a:ext cx="5097762" cy="3255333"/>
        </a:xfrm>
        <a:prstGeom prst="rect">
          <a:avLst/>
        </a:prstGeom>
      </xdr:spPr>
    </xdr:pic>
    <xdr:clientData/>
  </xdr:twoCellAnchor>
  <xdr:twoCellAnchor editAs="oneCell">
    <xdr:from>
      <xdr:col>20</xdr:col>
      <xdr:colOff>512884</xdr:colOff>
      <xdr:row>50</xdr:row>
      <xdr:rowOff>48846</xdr:rowOff>
    </xdr:from>
    <xdr:to>
      <xdr:col>27</xdr:col>
      <xdr:colOff>447802</xdr:colOff>
      <xdr:row>63</xdr:row>
      <xdr:rowOff>24422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736538" y="21809808"/>
          <a:ext cx="5234725" cy="2515576"/>
        </a:xfrm>
        <a:prstGeom prst="rect">
          <a:avLst/>
        </a:prstGeom>
      </xdr:spPr>
    </xdr:pic>
    <xdr:clientData/>
  </xdr:twoCellAnchor>
  <xdr:twoCellAnchor editAs="oneCell">
    <xdr:from>
      <xdr:col>20</xdr:col>
      <xdr:colOff>48847</xdr:colOff>
      <xdr:row>65</xdr:row>
      <xdr:rowOff>181701</xdr:rowOff>
    </xdr:from>
    <xdr:to>
      <xdr:col>27</xdr:col>
      <xdr:colOff>610578</xdr:colOff>
      <xdr:row>86</xdr:row>
      <xdr:rowOff>101070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272501" y="24873432"/>
          <a:ext cx="5861538" cy="4022446"/>
        </a:xfrm>
        <a:prstGeom prst="rect">
          <a:avLst/>
        </a:prstGeom>
      </xdr:spPr>
    </xdr:pic>
    <xdr:clientData/>
  </xdr:twoCellAnchor>
  <xdr:twoCellAnchor editAs="oneCell">
    <xdr:from>
      <xdr:col>20</xdr:col>
      <xdr:colOff>219808</xdr:colOff>
      <xdr:row>90</xdr:row>
      <xdr:rowOff>24423</xdr:rowOff>
    </xdr:from>
    <xdr:to>
      <xdr:col>27</xdr:col>
      <xdr:colOff>529525</xdr:colOff>
      <xdr:row>99</xdr:row>
      <xdr:rowOff>85009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443462" y="29600769"/>
          <a:ext cx="5609524" cy="18190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393079</xdr:colOff>
      <xdr:row>86</xdr:row>
      <xdr:rowOff>122640</xdr:rowOff>
    </xdr:from>
    <xdr:to>
      <xdr:col>24</xdr:col>
      <xdr:colOff>688223</xdr:colOff>
      <xdr:row>96</xdr:row>
      <xdr:rowOff>89722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8188" y="16743075"/>
          <a:ext cx="2572862" cy="1932535"/>
        </a:xfrm>
        <a:prstGeom prst="rect">
          <a:avLst/>
        </a:prstGeom>
      </xdr:spPr>
    </xdr:pic>
    <xdr:clientData/>
  </xdr:twoCellAnchor>
  <xdr:twoCellAnchor editAs="oneCell">
    <xdr:from>
      <xdr:col>21</xdr:col>
      <xdr:colOff>331304</xdr:colOff>
      <xdr:row>100</xdr:row>
      <xdr:rowOff>61702</xdr:rowOff>
    </xdr:from>
    <xdr:to>
      <xdr:col>28</xdr:col>
      <xdr:colOff>387222</xdr:colOff>
      <xdr:row>108</xdr:row>
      <xdr:rowOff>142149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96413" y="19387789"/>
          <a:ext cx="5370592" cy="2002108"/>
        </a:xfrm>
        <a:prstGeom prst="rect">
          <a:avLst/>
        </a:prstGeom>
      </xdr:spPr>
    </xdr:pic>
    <xdr:clientData/>
  </xdr:twoCellAnchor>
  <xdr:twoCellAnchor editAs="oneCell">
    <xdr:from>
      <xdr:col>25</xdr:col>
      <xdr:colOff>428040</xdr:colOff>
      <xdr:row>86</xdr:row>
      <xdr:rowOff>94133</xdr:rowOff>
    </xdr:from>
    <xdr:to>
      <xdr:col>28</xdr:col>
      <xdr:colOff>420983</xdr:colOff>
      <xdr:row>96</xdr:row>
      <xdr:rowOff>119003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130105" y="16714568"/>
          <a:ext cx="2270660" cy="1990323"/>
        </a:xfrm>
        <a:prstGeom prst="rect">
          <a:avLst/>
        </a:prstGeom>
      </xdr:spPr>
    </xdr:pic>
    <xdr:clientData/>
  </xdr:twoCellAnchor>
  <xdr:twoCellAnchor editAs="oneCell">
    <xdr:from>
      <xdr:col>21</xdr:col>
      <xdr:colOff>593586</xdr:colOff>
      <xdr:row>114</xdr:row>
      <xdr:rowOff>13383</xdr:rowOff>
    </xdr:from>
    <xdr:to>
      <xdr:col>28</xdr:col>
      <xdr:colOff>158528</xdr:colOff>
      <xdr:row>124</xdr:row>
      <xdr:rowOff>79380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258695" y="22045122"/>
          <a:ext cx="4879616" cy="2009553"/>
        </a:xfrm>
        <a:prstGeom prst="rect">
          <a:avLst/>
        </a:prstGeom>
      </xdr:spPr>
    </xdr:pic>
    <xdr:clientData/>
  </xdr:twoCellAnchor>
  <xdr:twoCellAnchor editAs="oneCell">
    <xdr:from>
      <xdr:col>21</xdr:col>
      <xdr:colOff>349250</xdr:colOff>
      <xdr:row>71</xdr:row>
      <xdr:rowOff>59819</xdr:rowOff>
    </xdr:from>
    <xdr:to>
      <xdr:col>28</xdr:col>
      <xdr:colOff>554727</xdr:colOff>
      <xdr:row>83</xdr:row>
      <xdr:rowOff>76141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751925" y="32225744"/>
          <a:ext cx="5539477" cy="2371843"/>
        </a:xfrm>
        <a:prstGeom prst="rect">
          <a:avLst/>
        </a:prstGeom>
      </xdr:spPr>
    </xdr:pic>
    <xdr:clientData/>
  </xdr:twoCellAnchor>
  <xdr:twoCellAnchor editAs="oneCell">
    <xdr:from>
      <xdr:col>21</xdr:col>
      <xdr:colOff>350345</xdr:colOff>
      <xdr:row>127</xdr:row>
      <xdr:rowOff>92164</xdr:rowOff>
    </xdr:from>
    <xdr:to>
      <xdr:col>28</xdr:col>
      <xdr:colOff>357351</xdr:colOff>
      <xdr:row>141</xdr:row>
      <xdr:rowOff>56710</xdr:rowOff>
    </xdr:to>
    <xdr:pic>
      <xdr:nvPicPr>
        <xdr:cNvPr id="7" name="Imagen 6" descr="SEGU22 - Módulo Vigilancia 2,5 m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0" y="24813371"/>
          <a:ext cx="5371661" cy="2603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210108</xdr:colOff>
      <xdr:row>32</xdr:row>
      <xdr:rowOff>133182</xdr:rowOff>
    </xdr:from>
    <xdr:to>
      <xdr:col>29</xdr:col>
      <xdr:colOff>505252</xdr:colOff>
      <xdr:row>42</xdr:row>
      <xdr:rowOff>75959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63835" y="12792773"/>
          <a:ext cx="2581144" cy="2020959"/>
        </a:xfrm>
        <a:prstGeom prst="rect">
          <a:avLst/>
        </a:prstGeom>
      </xdr:spPr>
    </xdr:pic>
    <xdr:clientData/>
  </xdr:twoCellAnchor>
  <xdr:twoCellAnchor editAs="oneCell">
    <xdr:from>
      <xdr:col>26</xdr:col>
      <xdr:colOff>192454</xdr:colOff>
      <xdr:row>46</xdr:row>
      <xdr:rowOff>130723</xdr:rowOff>
    </xdr:from>
    <xdr:to>
      <xdr:col>33</xdr:col>
      <xdr:colOff>608092</xdr:colOff>
      <xdr:row>56</xdr:row>
      <xdr:rowOff>47543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95129" y="38373598"/>
          <a:ext cx="5749638" cy="2105838"/>
        </a:xfrm>
        <a:prstGeom prst="rect">
          <a:avLst/>
        </a:prstGeom>
      </xdr:spPr>
    </xdr:pic>
    <xdr:clientData/>
  </xdr:twoCellAnchor>
  <xdr:twoCellAnchor editAs="oneCell">
    <xdr:from>
      <xdr:col>30</xdr:col>
      <xdr:colOff>273181</xdr:colOff>
      <xdr:row>32</xdr:row>
      <xdr:rowOff>69638</xdr:rowOff>
    </xdr:from>
    <xdr:to>
      <xdr:col>33</xdr:col>
      <xdr:colOff>363682</xdr:colOff>
      <xdr:row>42</xdr:row>
      <xdr:rowOff>159019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874908" y="12729229"/>
          <a:ext cx="2376501" cy="2167563"/>
        </a:xfrm>
        <a:prstGeom prst="rect">
          <a:avLst/>
        </a:prstGeom>
      </xdr:spPr>
    </xdr:pic>
    <xdr:clientData/>
  </xdr:twoCellAnchor>
  <xdr:twoCellAnchor editAs="oneCell">
    <xdr:from>
      <xdr:col>26</xdr:col>
      <xdr:colOff>748852</xdr:colOff>
      <xdr:row>60</xdr:row>
      <xdr:rowOff>78956</xdr:rowOff>
    </xdr:from>
    <xdr:to>
      <xdr:col>33</xdr:col>
      <xdr:colOff>69274</xdr:colOff>
      <xdr:row>70</xdr:row>
      <xdr:rowOff>75606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302579" y="18696001"/>
          <a:ext cx="4654422" cy="1901650"/>
        </a:xfrm>
        <a:prstGeom prst="rect">
          <a:avLst/>
        </a:prstGeom>
      </xdr:spPr>
    </xdr:pic>
    <xdr:clientData/>
  </xdr:twoCellAnchor>
  <xdr:twoCellAnchor editAs="oneCell">
    <xdr:from>
      <xdr:col>26</xdr:col>
      <xdr:colOff>401204</xdr:colOff>
      <xdr:row>22</xdr:row>
      <xdr:rowOff>233001</xdr:rowOff>
    </xdr:from>
    <xdr:to>
      <xdr:col>33</xdr:col>
      <xdr:colOff>606681</xdr:colOff>
      <xdr:row>28</xdr:row>
      <xdr:rowOff>187227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954931" y="9619456"/>
          <a:ext cx="5539477" cy="2396089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12</xdr:row>
      <xdr:rowOff>0</xdr:rowOff>
    </xdr:from>
    <xdr:to>
      <xdr:col>29</xdr:col>
      <xdr:colOff>304800</xdr:colOff>
      <xdr:row>12</xdr:row>
      <xdr:rowOff>304800</xdr:rowOff>
    </xdr:to>
    <xdr:sp macro="" textlink="">
      <xdr:nvSpPr>
        <xdr:cNvPr id="3073" name="AutoShape 1" descr="DISEÑO, UBICACIÓN Y DISTRIBUCIÓN DE LABORATORIOS IMPORTANCIA EN PREVENCIÓN"/>
        <xdr:cNvSpPr>
          <a:spLocks noChangeAspect="1" noChangeArrowheads="1"/>
        </xdr:cNvSpPr>
      </xdr:nvSpPr>
      <xdr:spPr bwMode="auto">
        <a:xfrm>
          <a:off x="33832800" y="450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27</xdr:col>
      <xdr:colOff>0</xdr:colOff>
      <xdr:row>10</xdr:row>
      <xdr:rowOff>0</xdr:rowOff>
    </xdr:from>
    <xdr:to>
      <xdr:col>27</xdr:col>
      <xdr:colOff>304800</xdr:colOff>
      <xdr:row>10</xdr:row>
      <xdr:rowOff>304800</xdr:rowOff>
    </xdr:to>
    <xdr:sp macro="" textlink="">
      <xdr:nvSpPr>
        <xdr:cNvPr id="3074" name="AutoShape 2" descr="DISEÑO, UBICACIÓN Y DISTRIBUCIÓN DE LABORATORIOS IMPORTANCIA EN PREVENCIÓN"/>
        <xdr:cNvSpPr>
          <a:spLocks noChangeAspect="1" noChangeArrowheads="1"/>
        </xdr:cNvSpPr>
      </xdr:nvSpPr>
      <xdr:spPr bwMode="auto">
        <a:xfrm>
          <a:off x="32308800" y="296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29</xdr:col>
      <xdr:colOff>0</xdr:colOff>
      <xdr:row>9</xdr:row>
      <xdr:rowOff>0</xdr:rowOff>
    </xdr:from>
    <xdr:to>
      <xdr:col>29</xdr:col>
      <xdr:colOff>304800</xdr:colOff>
      <xdr:row>9</xdr:row>
      <xdr:rowOff>304800</xdr:rowOff>
    </xdr:to>
    <xdr:sp macro="" textlink="">
      <xdr:nvSpPr>
        <xdr:cNvPr id="3075" name="AutoShape 3" descr="DISEÑO, UBICACIÓN Y DISTRIBUCIÓN DE LABORATORIOS IMPORTANCIA EN PREVENCIÓN"/>
        <xdr:cNvSpPr>
          <a:spLocks noChangeAspect="1" noChangeArrowheads="1"/>
        </xdr:cNvSpPr>
      </xdr:nvSpPr>
      <xdr:spPr bwMode="auto">
        <a:xfrm>
          <a:off x="33832800" y="219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26</xdr:col>
      <xdr:colOff>242452</xdr:colOff>
      <xdr:row>10</xdr:row>
      <xdr:rowOff>294408</xdr:rowOff>
    </xdr:from>
    <xdr:to>
      <xdr:col>32</xdr:col>
      <xdr:colOff>516013</xdr:colOff>
      <xdr:row>13</xdr:row>
      <xdr:rowOff>502227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796179" y="3325090"/>
          <a:ext cx="4845561" cy="2355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jbb.gov.co/" TargetMode="External"/><Relationship Id="rId2" Type="http://schemas.openxmlformats.org/officeDocument/2006/relationships/hyperlink" Target="https://www.yoparrillo.com/" TargetMode="External"/><Relationship Id="rId1" Type="http://schemas.openxmlformats.org/officeDocument/2006/relationships/hyperlink" Target="https://www.orsoheladeria.com/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://www.desarrolloeconomico.gov.co/calendario/mercado-campesin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AD161"/>
  <sheetViews>
    <sheetView topLeftCell="C85" zoomScale="66" zoomScaleNormal="66" workbookViewId="0">
      <selection activeCell="AB158" sqref="U103:AB158"/>
    </sheetView>
  </sheetViews>
  <sheetFormatPr baseColWidth="10" defaultRowHeight="15" x14ac:dyDescent="0.25"/>
  <cols>
    <col min="3" max="3" width="11.7109375" customWidth="1"/>
    <col min="4" max="4" width="13" customWidth="1"/>
    <col min="5" max="5" width="16.42578125" customWidth="1"/>
    <col min="6" max="6" width="11.42578125" customWidth="1"/>
    <col min="8" max="8" width="28" customWidth="1"/>
    <col min="9" max="9" width="42.140625" customWidth="1"/>
    <col min="10" max="10" width="15.7109375" customWidth="1"/>
    <col min="11" max="11" width="20.140625" customWidth="1"/>
    <col min="12" max="12" width="12.140625" customWidth="1"/>
    <col min="13" max="13" width="15.28515625" customWidth="1"/>
    <col min="19" max="19" width="32.140625" customWidth="1"/>
    <col min="20" max="20" width="11.42578125" customWidth="1"/>
  </cols>
  <sheetData>
    <row r="2" spans="3:28" ht="15.75" thickBot="1" x14ac:dyDescent="0.3"/>
    <row r="3" spans="3:28" ht="15.75" thickBot="1" x14ac:dyDescent="0.3">
      <c r="C3" s="243" t="s">
        <v>104</v>
      </c>
      <c r="D3" s="244"/>
      <c r="E3" s="244"/>
      <c r="F3" s="244"/>
      <c r="G3" s="245"/>
    </row>
    <row r="4" spans="3:28" ht="15.75" thickBot="1" x14ac:dyDescent="0.3">
      <c r="C4" s="19"/>
      <c r="D4" s="19"/>
      <c r="E4" s="19"/>
      <c r="F4" s="19"/>
      <c r="G4" s="19"/>
    </row>
    <row r="5" spans="3:28" ht="15.75" thickBot="1" x14ac:dyDescent="0.3">
      <c r="C5" s="243" t="s">
        <v>105</v>
      </c>
      <c r="D5" s="244"/>
      <c r="E5" s="244"/>
      <c r="F5" s="244"/>
      <c r="G5" s="245"/>
    </row>
    <row r="6" spans="3:28" ht="15.75" thickBot="1" x14ac:dyDescent="0.3">
      <c r="C6" s="243" t="s">
        <v>107</v>
      </c>
      <c r="D6" s="244"/>
      <c r="E6" s="244"/>
      <c r="F6" s="244"/>
      <c r="G6" s="245"/>
    </row>
    <row r="7" spans="3:28" ht="15.75" thickBot="1" x14ac:dyDescent="0.3">
      <c r="C7" s="243" t="s">
        <v>108</v>
      </c>
      <c r="D7" s="244"/>
      <c r="E7" s="244"/>
      <c r="F7" s="244"/>
      <c r="G7" s="245"/>
    </row>
    <row r="8" spans="3:28" ht="15.75" thickBot="1" x14ac:dyDescent="0.3">
      <c r="C8" s="243" t="s">
        <v>106</v>
      </c>
      <c r="D8" s="244"/>
      <c r="E8" s="244"/>
      <c r="F8" s="244"/>
      <c r="G8" s="245"/>
    </row>
    <row r="10" spans="3:28" ht="15.75" thickBot="1" x14ac:dyDescent="0.3"/>
    <row r="11" spans="3:28" ht="45.75" customHeight="1" thickBot="1" x14ac:dyDescent="0.3">
      <c r="C11" s="170" t="s">
        <v>68</v>
      </c>
      <c r="D11" s="171"/>
      <c r="E11" s="18" t="s">
        <v>0</v>
      </c>
      <c r="F11" s="18" t="s">
        <v>1</v>
      </c>
      <c r="G11" s="18" t="s">
        <v>2</v>
      </c>
      <c r="H11" s="18" t="s">
        <v>3</v>
      </c>
      <c r="I11" s="18" t="s">
        <v>4</v>
      </c>
      <c r="J11" s="18" t="s">
        <v>5</v>
      </c>
      <c r="K11" s="18" t="s">
        <v>6</v>
      </c>
      <c r="L11" s="18" t="s">
        <v>7</v>
      </c>
      <c r="M11" s="18" t="s">
        <v>8</v>
      </c>
      <c r="N11" s="18" t="s">
        <v>91</v>
      </c>
      <c r="O11" s="18" t="s">
        <v>70</v>
      </c>
      <c r="P11" s="18" t="s">
        <v>9</v>
      </c>
      <c r="Q11" s="131" t="s">
        <v>74</v>
      </c>
      <c r="R11" s="132"/>
      <c r="S11" s="133"/>
    </row>
    <row r="12" spans="3:28" ht="140.25" customHeight="1" thickBot="1" x14ac:dyDescent="0.3">
      <c r="C12" s="217"/>
      <c r="D12" s="218"/>
      <c r="E12" s="5" t="s">
        <v>27</v>
      </c>
      <c r="F12" s="4"/>
      <c r="G12" s="4"/>
      <c r="H12" s="15" t="s">
        <v>27</v>
      </c>
      <c r="I12" s="6" t="s">
        <v>28</v>
      </c>
      <c r="J12" s="4" t="s">
        <v>109</v>
      </c>
      <c r="K12" s="5" t="s">
        <v>84</v>
      </c>
      <c r="L12" s="4">
        <v>30</v>
      </c>
      <c r="M12" s="4">
        <v>100</v>
      </c>
      <c r="N12" s="4">
        <v>2.5</v>
      </c>
      <c r="O12" s="4">
        <v>1</v>
      </c>
      <c r="P12" s="4">
        <f>M12*O12</f>
        <v>100</v>
      </c>
      <c r="Q12" s="202" t="s">
        <v>81</v>
      </c>
      <c r="R12" s="203"/>
      <c r="S12" s="204"/>
      <c r="U12" s="249" t="s">
        <v>137</v>
      </c>
      <c r="V12" s="250"/>
      <c r="W12" s="250"/>
      <c r="X12" s="250"/>
      <c r="Y12" s="250"/>
      <c r="Z12" s="250"/>
      <c r="AA12" s="250"/>
      <c r="AB12" s="251"/>
    </row>
    <row r="13" spans="3:28" ht="144" customHeight="1" thickBot="1" x14ac:dyDescent="0.3">
      <c r="C13" s="134"/>
      <c r="D13" s="136"/>
      <c r="E13" s="166" t="s">
        <v>10</v>
      </c>
      <c r="F13" s="140"/>
      <c r="G13" s="140"/>
      <c r="H13" s="7" t="s">
        <v>11</v>
      </c>
      <c r="I13" s="1" t="s">
        <v>12</v>
      </c>
      <c r="J13" s="2" t="s">
        <v>13</v>
      </c>
      <c r="K13" s="3"/>
      <c r="L13" s="2">
        <v>10</v>
      </c>
      <c r="M13" s="2">
        <v>20</v>
      </c>
      <c r="N13" s="2">
        <v>1.65</v>
      </c>
      <c r="O13" s="2">
        <v>1</v>
      </c>
      <c r="P13" s="2">
        <f>M13*O13</f>
        <v>20</v>
      </c>
      <c r="Q13" s="246" t="s">
        <v>82</v>
      </c>
      <c r="R13" s="247"/>
      <c r="S13" s="248"/>
      <c r="U13" s="134"/>
      <c r="V13" s="135"/>
      <c r="W13" s="135"/>
      <c r="X13" s="135"/>
      <c r="Y13" s="135"/>
      <c r="Z13" s="135"/>
      <c r="AA13" s="135"/>
      <c r="AB13" s="136"/>
    </row>
    <row r="14" spans="3:28" ht="135.75" thickBot="1" x14ac:dyDescent="0.3">
      <c r="C14" s="158"/>
      <c r="D14" s="159"/>
      <c r="E14" s="167"/>
      <c r="F14" s="144"/>
      <c r="G14" s="144"/>
      <c r="H14" s="7" t="s">
        <v>14</v>
      </c>
      <c r="I14" s="1" t="s">
        <v>15</v>
      </c>
      <c r="J14" s="2" t="s">
        <v>16</v>
      </c>
      <c r="L14" s="2">
        <v>10</v>
      </c>
      <c r="M14" s="2">
        <v>20</v>
      </c>
      <c r="N14" s="2">
        <v>1.65</v>
      </c>
      <c r="O14" s="2">
        <v>1</v>
      </c>
      <c r="P14" s="2">
        <f t="shared" ref="P14:P19" si="0">M14*O14</f>
        <v>20</v>
      </c>
      <c r="Q14" s="202" t="s">
        <v>83</v>
      </c>
      <c r="R14" s="203"/>
      <c r="S14" s="204"/>
      <c r="U14" s="137"/>
      <c r="V14" s="138"/>
      <c r="W14" s="138"/>
      <c r="X14" s="138"/>
      <c r="Y14" s="138"/>
      <c r="Z14" s="138"/>
      <c r="AA14" s="138"/>
      <c r="AB14" s="139"/>
    </row>
    <row r="15" spans="3:28" ht="139.5" customHeight="1" thickBot="1" x14ac:dyDescent="0.3">
      <c r="C15" s="158"/>
      <c r="D15" s="159"/>
      <c r="E15" s="167"/>
      <c r="F15" s="144"/>
      <c r="G15" s="144"/>
      <c r="H15" s="7" t="s">
        <v>17</v>
      </c>
      <c r="I15" s="1" t="s">
        <v>18</v>
      </c>
      <c r="J15" s="2" t="s">
        <v>16</v>
      </c>
      <c r="K15" s="3"/>
      <c r="L15" s="2">
        <v>10</v>
      </c>
      <c r="M15" s="2">
        <v>20</v>
      </c>
      <c r="N15" s="2">
        <v>1.65</v>
      </c>
      <c r="O15" s="2">
        <v>1</v>
      </c>
      <c r="P15" s="2">
        <f t="shared" si="0"/>
        <v>20</v>
      </c>
      <c r="Q15" s="202" t="s">
        <v>85</v>
      </c>
      <c r="R15" s="203"/>
      <c r="S15" s="204"/>
      <c r="U15" s="249" t="s">
        <v>139</v>
      </c>
      <c r="V15" s="250"/>
      <c r="W15" s="250"/>
      <c r="X15" s="250"/>
      <c r="Y15" s="250"/>
      <c r="Z15" s="250"/>
      <c r="AA15" s="250"/>
      <c r="AB15" s="251"/>
    </row>
    <row r="16" spans="3:28" ht="135.75" thickBot="1" x14ac:dyDescent="0.3">
      <c r="C16" s="158"/>
      <c r="D16" s="159"/>
      <c r="E16" s="167"/>
      <c r="F16" s="144"/>
      <c r="G16" s="144"/>
      <c r="H16" s="8" t="s">
        <v>19</v>
      </c>
      <c r="I16" s="1" t="s">
        <v>20</v>
      </c>
      <c r="J16" s="2" t="s">
        <v>13</v>
      </c>
      <c r="K16" s="3"/>
      <c r="L16" s="2">
        <v>10</v>
      </c>
      <c r="M16" s="2">
        <v>20</v>
      </c>
      <c r="N16" s="2">
        <v>1.65</v>
      </c>
      <c r="O16" s="2">
        <v>1</v>
      </c>
      <c r="P16" s="2">
        <f t="shared" si="0"/>
        <v>20</v>
      </c>
      <c r="Q16" s="202" t="s">
        <v>86</v>
      </c>
      <c r="R16" s="203"/>
      <c r="S16" s="204"/>
      <c r="U16" s="134"/>
      <c r="V16" s="135"/>
      <c r="W16" s="135"/>
      <c r="X16" s="135"/>
      <c r="Y16" s="135"/>
      <c r="Z16" s="135"/>
      <c r="AA16" s="135"/>
      <c r="AB16" s="136"/>
    </row>
    <row r="17" spans="3:28" ht="136.5" customHeight="1" thickBot="1" x14ac:dyDescent="0.3">
      <c r="C17" s="158"/>
      <c r="D17" s="159"/>
      <c r="E17" s="167"/>
      <c r="F17" s="144"/>
      <c r="G17" s="144"/>
      <c r="H17" s="8" t="s">
        <v>21</v>
      </c>
      <c r="I17" s="1" t="s">
        <v>22</v>
      </c>
      <c r="J17" s="2" t="s">
        <v>13</v>
      </c>
      <c r="K17" s="3"/>
      <c r="L17" s="2">
        <v>10</v>
      </c>
      <c r="M17" s="2">
        <v>20</v>
      </c>
      <c r="N17" s="2">
        <v>1.65</v>
      </c>
      <c r="O17" s="2">
        <v>1</v>
      </c>
      <c r="P17" s="2">
        <f t="shared" si="0"/>
        <v>20</v>
      </c>
      <c r="Q17" s="202" t="s">
        <v>87</v>
      </c>
      <c r="R17" s="203"/>
      <c r="S17" s="204"/>
      <c r="U17" s="137"/>
      <c r="V17" s="138"/>
      <c r="W17" s="138"/>
      <c r="X17" s="138"/>
      <c r="Y17" s="138"/>
      <c r="Z17" s="138"/>
      <c r="AA17" s="138"/>
      <c r="AB17" s="139"/>
    </row>
    <row r="18" spans="3:28" ht="105.75" thickBot="1" x14ac:dyDescent="0.3">
      <c r="C18" s="158"/>
      <c r="D18" s="159"/>
      <c r="E18" s="167"/>
      <c r="F18" s="144"/>
      <c r="G18" s="144"/>
      <c r="H18" s="8" t="s">
        <v>23</v>
      </c>
      <c r="I18" s="1" t="s">
        <v>24</v>
      </c>
      <c r="J18" s="3"/>
      <c r="K18" s="3"/>
      <c r="L18" s="2">
        <v>20</v>
      </c>
      <c r="M18" s="2">
        <v>150</v>
      </c>
      <c r="N18" s="2">
        <v>2.5</v>
      </c>
      <c r="O18" s="2">
        <v>1</v>
      </c>
      <c r="P18" s="2">
        <f t="shared" si="0"/>
        <v>150</v>
      </c>
      <c r="Q18" s="202" t="s">
        <v>88</v>
      </c>
      <c r="R18" s="203"/>
      <c r="S18" s="204"/>
      <c r="U18" s="249" t="s">
        <v>141</v>
      </c>
      <c r="V18" s="250"/>
      <c r="W18" s="250"/>
      <c r="X18" s="250"/>
      <c r="Y18" s="250"/>
      <c r="Z18" s="250"/>
      <c r="AA18" s="250"/>
      <c r="AB18" s="251"/>
    </row>
    <row r="19" spans="3:28" ht="102" customHeight="1" thickBot="1" x14ac:dyDescent="0.3">
      <c r="C19" s="137"/>
      <c r="D19" s="139"/>
      <c r="E19" s="168"/>
      <c r="F19" s="141"/>
      <c r="G19" s="141"/>
      <c r="H19" s="7" t="s">
        <v>25</v>
      </c>
      <c r="I19" s="1" t="s">
        <v>26</v>
      </c>
      <c r="J19" s="3"/>
      <c r="K19" s="3"/>
      <c r="L19" s="2">
        <v>20</v>
      </c>
      <c r="M19" s="2">
        <v>100</v>
      </c>
      <c r="N19" s="2">
        <v>2.5</v>
      </c>
      <c r="O19" s="2">
        <v>1</v>
      </c>
      <c r="P19" s="2">
        <f t="shared" si="0"/>
        <v>100</v>
      </c>
      <c r="Q19" s="202" t="s">
        <v>89</v>
      </c>
      <c r="R19" s="203"/>
      <c r="S19" s="204"/>
      <c r="U19" s="134"/>
      <c r="V19" s="135"/>
      <c r="W19" s="135"/>
      <c r="X19" s="135"/>
      <c r="Y19" s="135"/>
      <c r="Z19" s="135"/>
      <c r="AA19" s="135"/>
      <c r="AB19" s="136"/>
    </row>
    <row r="20" spans="3:28" ht="30.75" thickBot="1" x14ac:dyDescent="0.3">
      <c r="C20" s="170" t="s">
        <v>68</v>
      </c>
      <c r="D20" s="171"/>
      <c r="E20" s="18" t="s">
        <v>0</v>
      </c>
      <c r="F20" s="18" t="s">
        <v>1</v>
      </c>
      <c r="G20" s="18" t="s">
        <v>2</v>
      </c>
      <c r="H20" s="18" t="s">
        <v>3</v>
      </c>
      <c r="I20" s="18" t="s">
        <v>4</v>
      </c>
      <c r="J20" s="18" t="s">
        <v>5</v>
      </c>
      <c r="K20" s="18" t="s">
        <v>6</v>
      </c>
      <c r="L20" s="18" t="s">
        <v>7</v>
      </c>
      <c r="M20" s="18" t="s">
        <v>8</v>
      </c>
      <c r="N20" s="18" t="s">
        <v>91</v>
      </c>
      <c r="O20" s="18" t="s">
        <v>70</v>
      </c>
      <c r="P20" s="18" t="s">
        <v>9</v>
      </c>
      <c r="Q20" s="131" t="s">
        <v>74</v>
      </c>
      <c r="R20" s="132"/>
      <c r="S20" s="133"/>
      <c r="U20" s="158"/>
      <c r="V20" s="200"/>
      <c r="W20" s="200"/>
      <c r="X20" s="200"/>
      <c r="Y20" s="200"/>
      <c r="Z20" s="200"/>
      <c r="AA20" s="200"/>
      <c r="AB20" s="159"/>
    </row>
    <row r="21" spans="3:28" x14ac:dyDescent="0.25">
      <c r="C21" s="152">
        <v>10</v>
      </c>
      <c r="D21" s="153"/>
      <c r="E21" s="166" t="s">
        <v>29</v>
      </c>
      <c r="F21" s="127" t="s">
        <v>30</v>
      </c>
      <c r="G21" s="205" t="s">
        <v>31</v>
      </c>
      <c r="H21" s="127" t="s">
        <v>92</v>
      </c>
      <c r="I21" s="140"/>
      <c r="J21" s="127" t="s">
        <v>73</v>
      </c>
      <c r="K21" s="140"/>
      <c r="L21" s="127">
        <v>10</v>
      </c>
      <c r="M21" s="127">
        <v>30</v>
      </c>
      <c r="N21" s="127">
        <v>2</v>
      </c>
      <c r="O21" s="127">
        <v>1</v>
      </c>
      <c r="P21" s="127">
        <f>M21*O21</f>
        <v>30</v>
      </c>
      <c r="Q21" s="208" t="s">
        <v>75</v>
      </c>
      <c r="R21" s="209"/>
      <c r="S21" s="210"/>
      <c r="U21" s="158"/>
      <c r="V21" s="200"/>
      <c r="W21" s="200"/>
      <c r="X21" s="200"/>
      <c r="Y21" s="200"/>
      <c r="Z21" s="200"/>
      <c r="AA21" s="200"/>
      <c r="AB21" s="159"/>
    </row>
    <row r="22" spans="3:28" x14ac:dyDescent="0.25">
      <c r="C22" s="154"/>
      <c r="D22" s="155"/>
      <c r="E22" s="167"/>
      <c r="F22" s="142"/>
      <c r="G22" s="206"/>
      <c r="H22" s="142"/>
      <c r="I22" s="144"/>
      <c r="J22" s="142"/>
      <c r="K22" s="144"/>
      <c r="L22" s="142"/>
      <c r="M22" s="142"/>
      <c r="N22" s="142"/>
      <c r="O22" s="142"/>
      <c r="P22" s="142"/>
      <c r="Q22" s="211"/>
      <c r="R22" s="212"/>
      <c r="S22" s="213"/>
      <c r="U22" s="158"/>
      <c r="V22" s="200"/>
      <c r="W22" s="200"/>
      <c r="X22" s="200"/>
      <c r="Y22" s="200"/>
      <c r="Z22" s="200"/>
      <c r="AA22" s="200"/>
      <c r="AB22" s="159"/>
    </row>
    <row r="23" spans="3:28" x14ac:dyDescent="0.25">
      <c r="C23" s="154"/>
      <c r="D23" s="155"/>
      <c r="E23" s="167"/>
      <c r="F23" s="142"/>
      <c r="G23" s="206"/>
      <c r="H23" s="142"/>
      <c r="I23" s="144"/>
      <c r="J23" s="142"/>
      <c r="K23" s="144"/>
      <c r="L23" s="142"/>
      <c r="M23" s="142"/>
      <c r="N23" s="142"/>
      <c r="O23" s="142"/>
      <c r="P23" s="142"/>
      <c r="Q23" s="211"/>
      <c r="R23" s="212"/>
      <c r="S23" s="213"/>
      <c r="U23" s="158"/>
      <c r="V23" s="200"/>
      <c r="W23" s="200"/>
      <c r="X23" s="200"/>
      <c r="Y23" s="200"/>
      <c r="Z23" s="200"/>
      <c r="AA23" s="200"/>
      <c r="AB23" s="159"/>
    </row>
    <row r="24" spans="3:28" x14ac:dyDescent="0.25">
      <c r="C24" s="154"/>
      <c r="D24" s="155"/>
      <c r="E24" s="167"/>
      <c r="F24" s="142"/>
      <c r="G24" s="206"/>
      <c r="H24" s="142"/>
      <c r="I24" s="144"/>
      <c r="J24" s="142"/>
      <c r="K24" s="144"/>
      <c r="L24" s="142"/>
      <c r="M24" s="142"/>
      <c r="N24" s="142"/>
      <c r="O24" s="142"/>
      <c r="P24" s="142"/>
      <c r="Q24" s="211"/>
      <c r="R24" s="212"/>
      <c r="S24" s="213"/>
      <c r="U24" s="158"/>
      <c r="V24" s="200"/>
      <c r="W24" s="200"/>
      <c r="X24" s="200"/>
      <c r="Y24" s="200"/>
      <c r="Z24" s="200"/>
      <c r="AA24" s="200"/>
      <c r="AB24" s="159"/>
    </row>
    <row r="25" spans="3:28" x14ac:dyDescent="0.25">
      <c r="C25" s="154"/>
      <c r="D25" s="155"/>
      <c r="E25" s="167"/>
      <c r="F25" s="142"/>
      <c r="G25" s="206"/>
      <c r="H25" s="142"/>
      <c r="I25" s="144"/>
      <c r="J25" s="142"/>
      <c r="K25" s="144"/>
      <c r="L25" s="142"/>
      <c r="M25" s="142"/>
      <c r="N25" s="142"/>
      <c r="O25" s="142"/>
      <c r="P25" s="142"/>
      <c r="Q25" s="211"/>
      <c r="R25" s="212"/>
      <c r="S25" s="213"/>
      <c r="U25" s="158"/>
      <c r="V25" s="200"/>
      <c r="W25" s="200"/>
      <c r="X25" s="200"/>
      <c r="Y25" s="200"/>
      <c r="Z25" s="200"/>
      <c r="AA25" s="200"/>
      <c r="AB25" s="159"/>
    </row>
    <row r="26" spans="3:28" x14ac:dyDescent="0.25">
      <c r="C26" s="154"/>
      <c r="D26" s="155"/>
      <c r="E26" s="167"/>
      <c r="F26" s="142"/>
      <c r="G26" s="206"/>
      <c r="H26" s="142"/>
      <c r="I26" s="144"/>
      <c r="J26" s="142"/>
      <c r="K26" s="144"/>
      <c r="L26" s="142"/>
      <c r="M26" s="142"/>
      <c r="N26" s="142"/>
      <c r="O26" s="142"/>
      <c r="P26" s="142"/>
      <c r="Q26" s="211"/>
      <c r="R26" s="212"/>
      <c r="S26" s="213"/>
      <c r="U26" s="158"/>
      <c r="V26" s="200"/>
      <c r="W26" s="200"/>
      <c r="X26" s="200"/>
      <c r="Y26" s="200"/>
      <c r="Z26" s="200"/>
      <c r="AA26" s="200"/>
      <c r="AB26" s="159"/>
    </row>
    <row r="27" spans="3:28" ht="15.75" thickBot="1" x14ac:dyDescent="0.3">
      <c r="C27" s="156"/>
      <c r="D27" s="157"/>
      <c r="E27" s="168"/>
      <c r="F27" s="128"/>
      <c r="G27" s="207"/>
      <c r="H27" s="128"/>
      <c r="I27" s="141"/>
      <c r="J27" s="128"/>
      <c r="K27" s="141"/>
      <c r="L27" s="128"/>
      <c r="M27" s="128"/>
      <c r="N27" s="128"/>
      <c r="O27" s="128"/>
      <c r="P27" s="128"/>
      <c r="Q27" s="214"/>
      <c r="R27" s="215"/>
      <c r="S27" s="216"/>
      <c r="U27" s="158"/>
      <c r="V27" s="200"/>
      <c r="W27" s="200"/>
      <c r="X27" s="200"/>
      <c r="Y27" s="200"/>
      <c r="Z27" s="200"/>
      <c r="AA27" s="200"/>
      <c r="AB27" s="159"/>
    </row>
    <row r="28" spans="3:28" x14ac:dyDescent="0.25">
      <c r="C28" s="152">
        <v>30</v>
      </c>
      <c r="D28" s="153"/>
      <c r="E28" s="166" t="s">
        <v>32</v>
      </c>
      <c r="F28" s="127" t="s">
        <v>33</v>
      </c>
      <c r="G28" s="160" t="s">
        <v>34</v>
      </c>
      <c r="H28" s="127" t="s">
        <v>93</v>
      </c>
      <c r="I28" s="140"/>
      <c r="J28" s="127" t="s">
        <v>73</v>
      </c>
      <c r="K28" s="140"/>
      <c r="L28" s="127">
        <v>10</v>
      </c>
      <c r="M28" s="127">
        <v>30</v>
      </c>
      <c r="N28" s="127">
        <v>2</v>
      </c>
      <c r="O28" s="127">
        <v>1</v>
      </c>
      <c r="P28" s="127">
        <f>M28*O28</f>
        <v>30</v>
      </c>
      <c r="Q28" s="134"/>
      <c r="R28" s="135"/>
      <c r="S28" s="136"/>
      <c r="U28" s="158"/>
      <c r="V28" s="200"/>
      <c r="W28" s="200"/>
      <c r="X28" s="200"/>
      <c r="Y28" s="200"/>
      <c r="Z28" s="200"/>
      <c r="AA28" s="200"/>
      <c r="AB28" s="159"/>
    </row>
    <row r="29" spans="3:28" ht="15.75" thickBot="1" x14ac:dyDescent="0.3">
      <c r="C29" s="154"/>
      <c r="D29" s="155"/>
      <c r="E29" s="167"/>
      <c r="F29" s="142"/>
      <c r="G29" s="161"/>
      <c r="H29" s="142"/>
      <c r="I29" s="144"/>
      <c r="J29" s="142"/>
      <c r="K29" s="144"/>
      <c r="L29" s="142"/>
      <c r="M29" s="142"/>
      <c r="N29" s="142"/>
      <c r="O29" s="142"/>
      <c r="P29" s="142"/>
      <c r="Q29" s="158"/>
      <c r="R29" s="200"/>
      <c r="S29" s="159"/>
      <c r="U29" s="137"/>
      <c r="V29" s="138"/>
      <c r="W29" s="138"/>
      <c r="X29" s="138"/>
      <c r="Y29" s="138"/>
      <c r="Z29" s="138"/>
      <c r="AA29" s="138"/>
      <c r="AB29" s="139"/>
    </row>
    <row r="30" spans="3:28" ht="15.75" thickBot="1" x14ac:dyDescent="0.3">
      <c r="C30" s="154"/>
      <c r="D30" s="155"/>
      <c r="E30" s="167"/>
      <c r="F30" s="142"/>
      <c r="G30" s="161"/>
      <c r="H30" s="142"/>
      <c r="I30" s="144"/>
      <c r="J30" s="142"/>
      <c r="K30" s="144"/>
      <c r="L30" s="142"/>
      <c r="M30" s="142"/>
      <c r="N30" s="142"/>
      <c r="O30" s="142"/>
      <c r="P30" s="142"/>
      <c r="Q30" s="158"/>
      <c r="R30" s="200"/>
      <c r="S30" s="159"/>
      <c r="U30" s="249" t="s">
        <v>140</v>
      </c>
      <c r="V30" s="250"/>
      <c r="W30" s="250"/>
      <c r="X30" s="250"/>
      <c r="Y30" s="250"/>
      <c r="Z30" s="250"/>
      <c r="AA30" s="250"/>
      <c r="AB30" s="251"/>
    </row>
    <row r="31" spans="3:28" x14ac:dyDescent="0.25">
      <c r="C31" s="154"/>
      <c r="D31" s="155"/>
      <c r="E31" s="167"/>
      <c r="F31" s="142"/>
      <c r="G31" s="161"/>
      <c r="H31" s="142"/>
      <c r="I31" s="144"/>
      <c r="J31" s="142"/>
      <c r="K31" s="144"/>
      <c r="L31" s="142"/>
      <c r="M31" s="142"/>
      <c r="N31" s="142"/>
      <c r="O31" s="142"/>
      <c r="P31" s="142"/>
      <c r="Q31" s="158"/>
      <c r="R31" s="200"/>
      <c r="S31" s="159"/>
      <c r="U31" s="134"/>
      <c r="V31" s="135"/>
      <c r="W31" s="135"/>
      <c r="X31" s="135"/>
      <c r="Y31" s="135"/>
      <c r="Z31" s="135"/>
      <c r="AA31" s="135"/>
      <c r="AB31" s="136"/>
    </row>
    <row r="32" spans="3:28" x14ac:dyDescent="0.25">
      <c r="C32" s="154"/>
      <c r="D32" s="155"/>
      <c r="E32" s="167"/>
      <c r="F32" s="142"/>
      <c r="G32" s="161"/>
      <c r="H32" s="142"/>
      <c r="I32" s="144"/>
      <c r="J32" s="142"/>
      <c r="K32" s="144"/>
      <c r="L32" s="142"/>
      <c r="M32" s="142"/>
      <c r="N32" s="142"/>
      <c r="O32" s="142"/>
      <c r="P32" s="142"/>
      <c r="Q32" s="158"/>
      <c r="R32" s="200"/>
      <c r="S32" s="159"/>
      <c r="U32" s="158"/>
      <c r="V32" s="200"/>
      <c r="W32" s="200"/>
      <c r="X32" s="200"/>
      <c r="Y32" s="200"/>
      <c r="Z32" s="200"/>
      <c r="AA32" s="200"/>
      <c r="AB32" s="159"/>
    </row>
    <row r="33" spans="3:28" ht="15.75" thickBot="1" x14ac:dyDescent="0.3">
      <c r="C33" s="154"/>
      <c r="D33" s="155"/>
      <c r="E33" s="167"/>
      <c r="F33" s="128"/>
      <c r="G33" s="169"/>
      <c r="H33" s="128"/>
      <c r="I33" s="141"/>
      <c r="J33" s="128"/>
      <c r="K33" s="141"/>
      <c r="L33" s="128"/>
      <c r="M33" s="128"/>
      <c r="N33" s="128"/>
      <c r="O33" s="128"/>
      <c r="P33" s="128"/>
      <c r="Q33" s="137"/>
      <c r="R33" s="138"/>
      <c r="S33" s="139"/>
      <c r="U33" s="158"/>
      <c r="V33" s="200"/>
      <c r="W33" s="200"/>
      <c r="X33" s="200"/>
      <c r="Y33" s="200"/>
      <c r="Z33" s="200"/>
      <c r="AA33" s="200"/>
      <c r="AB33" s="159"/>
    </row>
    <row r="34" spans="3:28" x14ac:dyDescent="0.25">
      <c r="C34" s="154"/>
      <c r="D34" s="155"/>
      <c r="E34" s="167"/>
      <c r="F34" s="127" t="s">
        <v>35</v>
      </c>
      <c r="G34" s="160" t="s">
        <v>36</v>
      </c>
      <c r="H34" s="127" t="s">
        <v>94</v>
      </c>
      <c r="I34" s="140"/>
      <c r="J34" s="127" t="s">
        <v>73</v>
      </c>
      <c r="K34" s="140"/>
      <c r="L34" s="127">
        <v>10</v>
      </c>
      <c r="M34" s="127">
        <v>30</v>
      </c>
      <c r="N34" s="127">
        <v>2</v>
      </c>
      <c r="O34" s="127">
        <v>1</v>
      </c>
      <c r="P34" s="127">
        <f>M34*O34</f>
        <v>30</v>
      </c>
      <c r="Q34" s="134"/>
      <c r="R34" s="135"/>
      <c r="S34" s="136"/>
      <c r="U34" s="158"/>
      <c r="V34" s="200"/>
      <c r="W34" s="200"/>
      <c r="X34" s="200"/>
      <c r="Y34" s="200"/>
      <c r="Z34" s="200"/>
      <c r="AA34" s="200"/>
      <c r="AB34" s="159"/>
    </row>
    <row r="35" spans="3:28" x14ac:dyDescent="0.25">
      <c r="C35" s="154"/>
      <c r="D35" s="155"/>
      <c r="E35" s="167"/>
      <c r="F35" s="142"/>
      <c r="G35" s="161"/>
      <c r="H35" s="142"/>
      <c r="I35" s="144"/>
      <c r="J35" s="142"/>
      <c r="K35" s="144"/>
      <c r="L35" s="142"/>
      <c r="M35" s="142"/>
      <c r="N35" s="142"/>
      <c r="O35" s="142"/>
      <c r="P35" s="142"/>
      <c r="Q35" s="158"/>
      <c r="R35" s="200"/>
      <c r="S35" s="159"/>
      <c r="U35" s="158"/>
      <c r="V35" s="200"/>
      <c r="W35" s="200"/>
      <c r="X35" s="200"/>
      <c r="Y35" s="200"/>
      <c r="Z35" s="200"/>
      <c r="AA35" s="200"/>
      <c r="AB35" s="159"/>
    </row>
    <row r="36" spans="3:28" x14ac:dyDescent="0.25">
      <c r="C36" s="154"/>
      <c r="D36" s="155"/>
      <c r="E36" s="167"/>
      <c r="F36" s="142"/>
      <c r="G36" s="161"/>
      <c r="H36" s="142"/>
      <c r="I36" s="144"/>
      <c r="J36" s="142"/>
      <c r="K36" s="144"/>
      <c r="L36" s="142"/>
      <c r="M36" s="142"/>
      <c r="N36" s="142"/>
      <c r="O36" s="142"/>
      <c r="P36" s="142"/>
      <c r="Q36" s="158"/>
      <c r="R36" s="200"/>
      <c r="S36" s="159"/>
      <c r="U36" s="158"/>
      <c r="V36" s="200"/>
      <c r="W36" s="200"/>
      <c r="X36" s="200"/>
      <c r="Y36" s="200"/>
      <c r="Z36" s="200"/>
      <c r="AA36" s="200"/>
      <c r="AB36" s="159"/>
    </row>
    <row r="37" spans="3:28" x14ac:dyDescent="0.25">
      <c r="C37" s="154"/>
      <c r="D37" s="155"/>
      <c r="E37" s="167"/>
      <c r="F37" s="142"/>
      <c r="G37" s="161"/>
      <c r="H37" s="142"/>
      <c r="I37" s="144"/>
      <c r="J37" s="142"/>
      <c r="K37" s="144"/>
      <c r="L37" s="142"/>
      <c r="M37" s="142"/>
      <c r="N37" s="142"/>
      <c r="O37" s="142"/>
      <c r="P37" s="142"/>
      <c r="Q37" s="158"/>
      <c r="R37" s="200"/>
      <c r="S37" s="159"/>
      <c r="U37" s="158"/>
      <c r="V37" s="200"/>
      <c r="W37" s="200"/>
      <c r="X37" s="200"/>
      <c r="Y37" s="200"/>
      <c r="Z37" s="200"/>
      <c r="AA37" s="200"/>
      <c r="AB37" s="159"/>
    </row>
    <row r="38" spans="3:28" x14ac:dyDescent="0.25">
      <c r="C38" s="154"/>
      <c r="D38" s="155"/>
      <c r="E38" s="167"/>
      <c r="F38" s="142"/>
      <c r="G38" s="161"/>
      <c r="H38" s="142"/>
      <c r="I38" s="144"/>
      <c r="J38" s="142"/>
      <c r="K38" s="144"/>
      <c r="L38" s="142"/>
      <c r="M38" s="142"/>
      <c r="N38" s="142"/>
      <c r="O38" s="142"/>
      <c r="P38" s="142"/>
      <c r="Q38" s="158"/>
      <c r="R38" s="200"/>
      <c r="S38" s="159"/>
      <c r="U38" s="158"/>
      <c r="V38" s="200"/>
      <c r="W38" s="200"/>
      <c r="X38" s="200"/>
      <c r="Y38" s="200"/>
      <c r="Z38" s="200"/>
      <c r="AA38" s="200"/>
      <c r="AB38" s="159"/>
    </row>
    <row r="39" spans="3:28" ht="15.75" thickBot="1" x14ac:dyDescent="0.3">
      <c r="C39" s="154"/>
      <c r="D39" s="155"/>
      <c r="E39" s="167"/>
      <c r="F39" s="128"/>
      <c r="G39" s="169"/>
      <c r="H39" s="128"/>
      <c r="I39" s="141"/>
      <c r="J39" s="128"/>
      <c r="K39" s="141"/>
      <c r="L39" s="128"/>
      <c r="M39" s="128"/>
      <c r="N39" s="128"/>
      <c r="O39" s="128"/>
      <c r="P39" s="128"/>
      <c r="Q39" s="137"/>
      <c r="R39" s="138"/>
      <c r="S39" s="139"/>
      <c r="U39" s="158"/>
      <c r="V39" s="200"/>
      <c r="W39" s="200"/>
      <c r="X39" s="200"/>
      <c r="Y39" s="200"/>
      <c r="Z39" s="200"/>
      <c r="AA39" s="200"/>
      <c r="AB39" s="159"/>
    </row>
    <row r="40" spans="3:28" x14ac:dyDescent="0.25">
      <c r="C40" s="154"/>
      <c r="D40" s="155"/>
      <c r="E40" s="167"/>
      <c r="F40" s="127" t="s">
        <v>37</v>
      </c>
      <c r="G40" s="160" t="s">
        <v>38</v>
      </c>
      <c r="H40" s="161" t="s">
        <v>95</v>
      </c>
      <c r="I40" s="158"/>
      <c r="J40" s="161" t="s">
        <v>73</v>
      </c>
      <c r="K40" s="158"/>
      <c r="L40" s="161">
        <v>10</v>
      </c>
      <c r="M40" s="161">
        <v>30</v>
      </c>
      <c r="N40" s="127">
        <v>2</v>
      </c>
      <c r="O40" s="127">
        <v>1</v>
      </c>
      <c r="P40" s="161">
        <f>M40*O40</f>
        <v>30</v>
      </c>
      <c r="Q40" s="134"/>
      <c r="R40" s="135"/>
      <c r="S40" s="136"/>
      <c r="U40" s="158"/>
      <c r="V40" s="200"/>
      <c r="W40" s="200"/>
      <c r="X40" s="200"/>
      <c r="Y40" s="200"/>
      <c r="Z40" s="200"/>
      <c r="AA40" s="200"/>
      <c r="AB40" s="159"/>
    </row>
    <row r="41" spans="3:28" x14ac:dyDescent="0.25">
      <c r="C41" s="154"/>
      <c r="D41" s="155"/>
      <c r="E41" s="167"/>
      <c r="F41" s="142"/>
      <c r="G41" s="161"/>
      <c r="H41" s="161"/>
      <c r="I41" s="158"/>
      <c r="J41" s="161"/>
      <c r="K41" s="158"/>
      <c r="L41" s="161"/>
      <c r="M41" s="161"/>
      <c r="N41" s="142"/>
      <c r="O41" s="142"/>
      <c r="P41" s="161"/>
      <c r="Q41" s="158"/>
      <c r="R41" s="200"/>
      <c r="S41" s="159"/>
      <c r="U41" s="158"/>
      <c r="V41" s="200"/>
      <c r="W41" s="200"/>
      <c r="X41" s="200"/>
      <c r="Y41" s="200"/>
      <c r="Z41" s="200"/>
      <c r="AA41" s="200"/>
      <c r="AB41" s="159"/>
    </row>
    <row r="42" spans="3:28" x14ac:dyDescent="0.25">
      <c r="C42" s="154"/>
      <c r="D42" s="155"/>
      <c r="E42" s="167"/>
      <c r="F42" s="142"/>
      <c r="G42" s="161"/>
      <c r="H42" s="161"/>
      <c r="I42" s="158"/>
      <c r="J42" s="161"/>
      <c r="K42" s="158"/>
      <c r="L42" s="161"/>
      <c r="M42" s="161"/>
      <c r="N42" s="142"/>
      <c r="O42" s="142"/>
      <c r="P42" s="161"/>
      <c r="Q42" s="158"/>
      <c r="R42" s="200"/>
      <c r="S42" s="159"/>
      <c r="U42" s="158"/>
      <c r="V42" s="200"/>
      <c r="W42" s="200"/>
      <c r="X42" s="200"/>
      <c r="Y42" s="200"/>
      <c r="Z42" s="200"/>
      <c r="AA42" s="200"/>
      <c r="AB42" s="159"/>
    </row>
    <row r="43" spans="3:28" x14ac:dyDescent="0.25">
      <c r="C43" s="154"/>
      <c r="D43" s="155"/>
      <c r="E43" s="167"/>
      <c r="F43" s="142"/>
      <c r="G43" s="161"/>
      <c r="H43" s="161"/>
      <c r="I43" s="158"/>
      <c r="J43" s="161"/>
      <c r="K43" s="158"/>
      <c r="L43" s="161"/>
      <c r="M43" s="161"/>
      <c r="N43" s="142"/>
      <c r="O43" s="142"/>
      <c r="P43" s="161"/>
      <c r="Q43" s="158"/>
      <c r="R43" s="200"/>
      <c r="S43" s="159"/>
      <c r="U43" s="158"/>
      <c r="V43" s="200"/>
      <c r="W43" s="200"/>
      <c r="X43" s="200"/>
      <c r="Y43" s="200"/>
      <c r="Z43" s="200"/>
      <c r="AA43" s="200"/>
      <c r="AB43" s="159"/>
    </row>
    <row r="44" spans="3:28" ht="15.75" thickBot="1" x14ac:dyDescent="0.3">
      <c r="C44" s="156"/>
      <c r="D44" s="157"/>
      <c r="E44" s="168"/>
      <c r="F44" s="128"/>
      <c r="G44" s="169"/>
      <c r="H44" s="169"/>
      <c r="I44" s="137"/>
      <c r="J44" s="169"/>
      <c r="K44" s="137"/>
      <c r="L44" s="169"/>
      <c r="M44" s="169"/>
      <c r="N44" s="128"/>
      <c r="O44" s="128"/>
      <c r="P44" s="169"/>
      <c r="Q44" s="137"/>
      <c r="R44" s="138"/>
      <c r="S44" s="139"/>
      <c r="U44" s="158"/>
      <c r="V44" s="200"/>
      <c r="W44" s="200"/>
      <c r="X44" s="200"/>
      <c r="Y44" s="200"/>
      <c r="Z44" s="200"/>
      <c r="AA44" s="200"/>
      <c r="AB44" s="159"/>
    </row>
    <row r="45" spans="3:28" x14ac:dyDescent="0.25">
      <c r="C45" s="152">
        <v>90</v>
      </c>
      <c r="D45" s="153"/>
      <c r="E45" s="166" t="s">
        <v>39</v>
      </c>
      <c r="F45" s="129" t="s">
        <v>40</v>
      </c>
      <c r="G45" s="127" t="s">
        <v>41</v>
      </c>
      <c r="H45" s="160" t="s">
        <v>96</v>
      </c>
      <c r="I45" s="134"/>
      <c r="J45" s="160" t="s">
        <v>73</v>
      </c>
      <c r="K45" s="134"/>
      <c r="L45" s="127">
        <v>10</v>
      </c>
      <c r="M45" s="160">
        <v>30</v>
      </c>
      <c r="N45" s="127">
        <v>2</v>
      </c>
      <c r="O45" s="127">
        <v>1</v>
      </c>
      <c r="P45" s="160">
        <f>M45*O45</f>
        <v>30</v>
      </c>
      <c r="Q45" s="134"/>
      <c r="R45" s="135"/>
      <c r="S45" s="136"/>
      <c r="U45" s="158"/>
      <c r="V45" s="200"/>
      <c r="W45" s="200"/>
      <c r="X45" s="200"/>
      <c r="Y45" s="200"/>
      <c r="Z45" s="200"/>
      <c r="AA45" s="200"/>
      <c r="AB45" s="159"/>
    </row>
    <row r="46" spans="3:28" x14ac:dyDescent="0.25">
      <c r="C46" s="154"/>
      <c r="D46" s="155"/>
      <c r="E46" s="167"/>
      <c r="F46" s="201"/>
      <c r="G46" s="142"/>
      <c r="H46" s="161"/>
      <c r="I46" s="158"/>
      <c r="J46" s="161"/>
      <c r="K46" s="158"/>
      <c r="L46" s="142"/>
      <c r="M46" s="161"/>
      <c r="N46" s="142"/>
      <c r="O46" s="142"/>
      <c r="P46" s="161"/>
      <c r="Q46" s="158"/>
      <c r="R46" s="200"/>
      <c r="S46" s="159"/>
      <c r="U46" s="158"/>
      <c r="V46" s="200"/>
      <c r="W46" s="200"/>
      <c r="X46" s="200"/>
      <c r="Y46" s="200"/>
      <c r="Z46" s="200"/>
      <c r="AA46" s="200"/>
      <c r="AB46" s="159"/>
    </row>
    <row r="47" spans="3:28" x14ac:dyDescent="0.25">
      <c r="C47" s="154"/>
      <c r="D47" s="155"/>
      <c r="E47" s="167"/>
      <c r="F47" s="201"/>
      <c r="G47" s="142"/>
      <c r="H47" s="161"/>
      <c r="I47" s="158"/>
      <c r="J47" s="161"/>
      <c r="K47" s="158"/>
      <c r="L47" s="142"/>
      <c r="M47" s="161"/>
      <c r="N47" s="142"/>
      <c r="O47" s="142"/>
      <c r="P47" s="161"/>
      <c r="Q47" s="158"/>
      <c r="R47" s="200"/>
      <c r="S47" s="159"/>
      <c r="U47" s="158"/>
      <c r="V47" s="200"/>
      <c r="W47" s="200"/>
      <c r="X47" s="200"/>
      <c r="Y47" s="200"/>
      <c r="Z47" s="200"/>
      <c r="AA47" s="200"/>
      <c r="AB47" s="159"/>
    </row>
    <row r="48" spans="3:28" ht="15.75" thickBot="1" x14ac:dyDescent="0.3">
      <c r="C48" s="154"/>
      <c r="D48" s="155"/>
      <c r="E48" s="167"/>
      <c r="F48" s="201"/>
      <c r="G48" s="142"/>
      <c r="H48" s="161"/>
      <c r="I48" s="158"/>
      <c r="J48" s="161"/>
      <c r="K48" s="158"/>
      <c r="L48" s="142"/>
      <c r="M48" s="161"/>
      <c r="N48" s="142"/>
      <c r="O48" s="142"/>
      <c r="P48" s="161"/>
      <c r="Q48" s="158"/>
      <c r="R48" s="200"/>
      <c r="S48" s="159"/>
      <c r="U48" s="137"/>
      <c r="V48" s="138"/>
      <c r="W48" s="138"/>
      <c r="X48" s="138"/>
      <c r="Y48" s="138"/>
      <c r="Z48" s="138"/>
      <c r="AA48" s="138"/>
      <c r="AB48" s="139"/>
    </row>
    <row r="49" spans="3:28" ht="15.75" thickBot="1" x14ac:dyDescent="0.3">
      <c r="C49" s="154"/>
      <c r="D49" s="155"/>
      <c r="E49" s="167"/>
      <c r="F49" s="201"/>
      <c r="G49" s="142"/>
      <c r="H49" s="161"/>
      <c r="I49" s="158"/>
      <c r="J49" s="161"/>
      <c r="K49" s="158"/>
      <c r="L49" s="142"/>
      <c r="M49" s="161"/>
      <c r="N49" s="142"/>
      <c r="O49" s="142"/>
      <c r="P49" s="161"/>
      <c r="Q49" s="158"/>
      <c r="R49" s="200"/>
      <c r="S49" s="159"/>
      <c r="U49" s="249" t="s">
        <v>142</v>
      </c>
      <c r="V49" s="250"/>
      <c r="W49" s="250"/>
      <c r="X49" s="250"/>
      <c r="Y49" s="250"/>
      <c r="Z49" s="250"/>
      <c r="AA49" s="250"/>
      <c r="AB49" s="251"/>
    </row>
    <row r="50" spans="3:28" x14ac:dyDescent="0.25">
      <c r="C50" s="154"/>
      <c r="D50" s="155"/>
      <c r="E50" s="167"/>
      <c r="F50" s="201"/>
      <c r="G50" s="142"/>
      <c r="H50" s="161"/>
      <c r="I50" s="158"/>
      <c r="J50" s="161"/>
      <c r="K50" s="158"/>
      <c r="L50" s="142"/>
      <c r="M50" s="161"/>
      <c r="N50" s="142"/>
      <c r="O50" s="142"/>
      <c r="P50" s="161"/>
      <c r="Q50" s="158"/>
      <c r="R50" s="200"/>
      <c r="S50" s="159"/>
      <c r="U50" s="134"/>
      <c r="V50" s="135"/>
      <c r="W50" s="135"/>
      <c r="X50" s="135"/>
      <c r="Y50" s="135"/>
      <c r="Z50" s="135"/>
      <c r="AA50" s="135"/>
      <c r="AB50" s="136"/>
    </row>
    <row r="51" spans="3:28" ht="15.75" thickBot="1" x14ac:dyDescent="0.3">
      <c r="C51" s="154"/>
      <c r="D51" s="155"/>
      <c r="E51" s="167"/>
      <c r="F51" s="130"/>
      <c r="G51" s="128"/>
      <c r="H51" s="161"/>
      <c r="I51" s="158"/>
      <c r="J51" s="161"/>
      <c r="K51" s="158"/>
      <c r="L51" s="128"/>
      <c r="M51" s="161"/>
      <c r="N51" s="128"/>
      <c r="O51" s="128"/>
      <c r="P51" s="161"/>
      <c r="Q51" s="137"/>
      <c r="R51" s="138"/>
      <c r="S51" s="139"/>
      <c r="U51" s="158"/>
      <c r="V51" s="200"/>
      <c r="W51" s="200"/>
      <c r="X51" s="200"/>
      <c r="Y51" s="200"/>
      <c r="Z51" s="200"/>
      <c r="AA51" s="200"/>
      <c r="AB51" s="159"/>
    </row>
    <row r="52" spans="3:28" x14ac:dyDescent="0.25">
      <c r="C52" s="154"/>
      <c r="D52" s="155"/>
      <c r="E52" s="167"/>
      <c r="F52" s="127" t="s">
        <v>42</v>
      </c>
      <c r="G52" s="127" t="s">
        <v>43</v>
      </c>
      <c r="H52" s="160" t="s">
        <v>97</v>
      </c>
      <c r="I52" s="134"/>
      <c r="J52" s="160" t="s">
        <v>73</v>
      </c>
      <c r="K52" s="134"/>
      <c r="L52" s="127">
        <v>10</v>
      </c>
      <c r="M52" s="160">
        <v>30</v>
      </c>
      <c r="N52" s="127">
        <v>2</v>
      </c>
      <c r="O52" s="127">
        <v>1</v>
      </c>
      <c r="P52" s="160">
        <f t="shared" ref="P52" si="1">M52*O52</f>
        <v>30</v>
      </c>
      <c r="Q52" s="134"/>
      <c r="R52" s="135"/>
      <c r="S52" s="136"/>
      <c r="U52" s="158"/>
      <c r="V52" s="200"/>
      <c r="W52" s="200"/>
      <c r="X52" s="200"/>
      <c r="Y52" s="200"/>
      <c r="Z52" s="200"/>
      <c r="AA52" s="200"/>
      <c r="AB52" s="159"/>
    </row>
    <row r="53" spans="3:28" x14ac:dyDescent="0.25">
      <c r="C53" s="154"/>
      <c r="D53" s="155"/>
      <c r="E53" s="167"/>
      <c r="F53" s="142"/>
      <c r="G53" s="142"/>
      <c r="H53" s="161"/>
      <c r="I53" s="158"/>
      <c r="J53" s="161"/>
      <c r="K53" s="158"/>
      <c r="L53" s="142"/>
      <c r="M53" s="161"/>
      <c r="N53" s="142"/>
      <c r="O53" s="142"/>
      <c r="P53" s="161"/>
      <c r="Q53" s="158"/>
      <c r="R53" s="200"/>
      <c r="S53" s="159"/>
      <c r="U53" s="158"/>
      <c r="V53" s="200"/>
      <c r="W53" s="200"/>
      <c r="X53" s="200"/>
      <c r="Y53" s="200"/>
      <c r="Z53" s="200"/>
      <c r="AA53" s="200"/>
      <c r="AB53" s="159"/>
    </row>
    <row r="54" spans="3:28" x14ac:dyDescent="0.25">
      <c r="C54" s="154"/>
      <c r="D54" s="155"/>
      <c r="E54" s="167"/>
      <c r="F54" s="142"/>
      <c r="G54" s="142"/>
      <c r="H54" s="161"/>
      <c r="I54" s="158"/>
      <c r="J54" s="161"/>
      <c r="K54" s="158"/>
      <c r="L54" s="142"/>
      <c r="M54" s="161"/>
      <c r="N54" s="142"/>
      <c r="O54" s="142"/>
      <c r="P54" s="161"/>
      <c r="Q54" s="158"/>
      <c r="R54" s="200"/>
      <c r="S54" s="159"/>
      <c r="U54" s="158"/>
      <c r="V54" s="200"/>
      <c r="W54" s="200"/>
      <c r="X54" s="200"/>
      <c r="Y54" s="200"/>
      <c r="Z54" s="200"/>
      <c r="AA54" s="200"/>
      <c r="AB54" s="159"/>
    </row>
    <row r="55" spans="3:28" x14ac:dyDescent="0.25">
      <c r="C55" s="154"/>
      <c r="D55" s="155"/>
      <c r="E55" s="167"/>
      <c r="F55" s="142"/>
      <c r="G55" s="142"/>
      <c r="H55" s="161"/>
      <c r="I55" s="158"/>
      <c r="J55" s="161"/>
      <c r="K55" s="158"/>
      <c r="L55" s="142"/>
      <c r="M55" s="161"/>
      <c r="N55" s="142"/>
      <c r="O55" s="142"/>
      <c r="P55" s="161"/>
      <c r="Q55" s="158"/>
      <c r="R55" s="200"/>
      <c r="S55" s="159"/>
      <c r="U55" s="158"/>
      <c r="V55" s="200"/>
      <c r="W55" s="200"/>
      <c r="X55" s="200"/>
      <c r="Y55" s="200"/>
      <c r="Z55" s="200"/>
      <c r="AA55" s="200"/>
      <c r="AB55" s="159"/>
    </row>
    <row r="56" spans="3:28" x14ac:dyDescent="0.25">
      <c r="C56" s="154"/>
      <c r="D56" s="155"/>
      <c r="E56" s="167"/>
      <c r="F56" s="142"/>
      <c r="G56" s="142"/>
      <c r="H56" s="161"/>
      <c r="I56" s="158"/>
      <c r="J56" s="161"/>
      <c r="K56" s="158"/>
      <c r="L56" s="142"/>
      <c r="M56" s="161"/>
      <c r="N56" s="142"/>
      <c r="O56" s="142"/>
      <c r="P56" s="161"/>
      <c r="Q56" s="158"/>
      <c r="R56" s="200"/>
      <c r="S56" s="159"/>
      <c r="U56" s="158"/>
      <c r="V56" s="200"/>
      <c r="W56" s="200"/>
      <c r="X56" s="200"/>
      <c r="Y56" s="200"/>
      <c r="Z56" s="200"/>
      <c r="AA56" s="200"/>
      <c r="AB56" s="159"/>
    </row>
    <row r="57" spans="3:28" x14ac:dyDescent="0.25">
      <c r="C57" s="154"/>
      <c r="D57" s="155"/>
      <c r="E57" s="167"/>
      <c r="F57" s="142"/>
      <c r="G57" s="142"/>
      <c r="H57" s="161"/>
      <c r="I57" s="158"/>
      <c r="J57" s="161"/>
      <c r="K57" s="158"/>
      <c r="L57" s="142"/>
      <c r="M57" s="161"/>
      <c r="N57" s="142"/>
      <c r="O57" s="142"/>
      <c r="P57" s="161"/>
      <c r="Q57" s="158"/>
      <c r="R57" s="200"/>
      <c r="S57" s="159"/>
      <c r="U57" s="158"/>
      <c r="V57" s="200"/>
      <c r="W57" s="200"/>
      <c r="X57" s="200"/>
      <c r="Y57" s="200"/>
      <c r="Z57" s="200"/>
      <c r="AA57" s="200"/>
      <c r="AB57" s="159"/>
    </row>
    <row r="58" spans="3:28" ht="15.75" thickBot="1" x14ac:dyDescent="0.3">
      <c r="C58" s="154"/>
      <c r="D58" s="155"/>
      <c r="E58" s="167"/>
      <c r="F58" s="128"/>
      <c r="G58" s="128"/>
      <c r="H58" s="161"/>
      <c r="I58" s="158"/>
      <c r="J58" s="161"/>
      <c r="K58" s="158"/>
      <c r="L58" s="128"/>
      <c r="M58" s="161"/>
      <c r="N58" s="128"/>
      <c r="O58" s="128"/>
      <c r="P58" s="161"/>
      <c r="Q58" s="137"/>
      <c r="R58" s="138"/>
      <c r="S58" s="139"/>
      <c r="U58" s="158"/>
      <c r="V58" s="200"/>
      <c r="W58" s="200"/>
      <c r="X58" s="200"/>
      <c r="Y58" s="200"/>
      <c r="Z58" s="200"/>
      <c r="AA58" s="200"/>
      <c r="AB58" s="159"/>
    </row>
    <row r="59" spans="3:28" x14ac:dyDescent="0.25">
      <c r="C59" s="154"/>
      <c r="D59" s="155"/>
      <c r="E59" s="167"/>
      <c r="F59" s="127" t="s">
        <v>44</v>
      </c>
      <c r="G59" s="127" t="s">
        <v>45</v>
      </c>
      <c r="H59" s="160" t="s">
        <v>98</v>
      </c>
      <c r="I59" s="134"/>
      <c r="J59" s="160" t="s">
        <v>73</v>
      </c>
      <c r="K59" s="134"/>
      <c r="L59" s="127">
        <v>10</v>
      </c>
      <c r="M59" s="160">
        <v>30</v>
      </c>
      <c r="N59" s="127">
        <v>2</v>
      </c>
      <c r="O59" s="127">
        <v>1</v>
      </c>
      <c r="P59" s="160">
        <f t="shared" ref="P59" si="2">M59*O59</f>
        <v>30</v>
      </c>
      <c r="Q59" s="134"/>
      <c r="R59" s="135"/>
      <c r="S59" s="136"/>
      <c r="U59" s="158"/>
      <c r="V59" s="200"/>
      <c r="W59" s="200"/>
      <c r="X59" s="200"/>
      <c r="Y59" s="200"/>
      <c r="Z59" s="200"/>
      <c r="AA59" s="200"/>
      <c r="AB59" s="159"/>
    </row>
    <row r="60" spans="3:28" x14ac:dyDescent="0.25">
      <c r="C60" s="154"/>
      <c r="D60" s="155"/>
      <c r="E60" s="167"/>
      <c r="F60" s="142"/>
      <c r="G60" s="142"/>
      <c r="H60" s="161"/>
      <c r="I60" s="158"/>
      <c r="J60" s="161"/>
      <c r="K60" s="158"/>
      <c r="L60" s="142"/>
      <c r="M60" s="161"/>
      <c r="N60" s="142"/>
      <c r="O60" s="142"/>
      <c r="P60" s="161"/>
      <c r="Q60" s="158"/>
      <c r="R60" s="200"/>
      <c r="S60" s="159"/>
      <c r="U60" s="158"/>
      <c r="V60" s="200"/>
      <c r="W60" s="200"/>
      <c r="X60" s="200"/>
      <c r="Y60" s="200"/>
      <c r="Z60" s="200"/>
      <c r="AA60" s="200"/>
      <c r="AB60" s="159"/>
    </row>
    <row r="61" spans="3:28" x14ac:dyDescent="0.25">
      <c r="C61" s="154"/>
      <c r="D61" s="155"/>
      <c r="E61" s="167"/>
      <c r="F61" s="142"/>
      <c r="G61" s="142"/>
      <c r="H61" s="161"/>
      <c r="I61" s="158"/>
      <c r="J61" s="161"/>
      <c r="K61" s="158"/>
      <c r="L61" s="142"/>
      <c r="M61" s="161"/>
      <c r="N61" s="142"/>
      <c r="O61" s="142"/>
      <c r="P61" s="161"/>
      <c r="Q61" s="158"/>
      <c r="R61" s="200"/>
      <c r="S61" s="159"/>
      <c r="U61" s="158"/>
      <c r="V61" s="200"/>
      <c r="W61" s="200"/>
      <c r="X61" s="200"/>
      <c r="Y61" s="200"/>
      <c r="Z61" s="200"/>
      <c r="AA61" s="200"/>
      <c r="AB61" s="159"/>
    </row>
    <row r="62" spans="3:28" x14ac:dyDescent="0.25">
      <c r="C62" s="154"/>
      <c r="D62" s="155"/>
      <c r="E62" s="167"/>
      <c r="F62" s="142"/>
      <c r="G62" s="142"/>
      <c r="H62" s="161"/>
      <c r="I62" s="158"/>
      <c r="J62" s="161"/>
      <c r="K62" s="158"/>
      <c r="L62" s="142"/>
      <c r="M62" s="161"/>
      <c r="N62" s="142"/>
      <c r="O62" s="142"/>
      <c r="P62" s="161"/>
      <c r="Q62" s="158"/>
      <c r="R62" s="200"/>
      <c r="S62" s="159"/>
      <c r="U62" s="158"/>
      <c r="V62" s="200"/>
      <c r="W62" s="200"/>
      <c r="X62" s="200"/>
      <c r="Y62" s="200"/>
      <c r="Z62" s="200"/>
      <c r="AA62" s="200"/>
      <c r="AB62" s="159"/>
    </row>
    <row r="63" spans="3:28" x14ac:dyDescent="0.25">
      <c r="C63" s="154"/>
      <c r="D63" s="155"/>
      <c r="E63" s="167"/>
      <c r="F63" s="142"/>
      <c r="G63" s="142"/>
      <c r="H63" s="161"/>
      <c r="I63" s="158"/>
      <c r="J63" s="161"/>
      <c r="K63" s="158"/>
      <c r="L63" s="142"/>
      <c r="M63" s="161"/>
      <c r="N63" s="142"/>
      <c r="O63" s="142"/>
      <c r="P63" s="161"/>
      <c r="Q63" s="158"/>
      <c r="R63" s="200"/>
      <c r="S63" s="159"/>
      <c r="U63" s="158"/>
      <c r="V63" s="200"/>
      <c r="W63" s="200"/>
      <c r="X63" s="200"/>
      <c r="Y63" s="200"/>
      <c r="Z63" s="200"/>
      <c r="AA63" s="200"/>
      <c r="AB63" s="159"/>
    </row>
    <row r="64" spans="3:28" ht="15.75" thickBot="1" x14ac:dyDescent="0.3">
      <c r="C64" s="154"/>
      <c r="D64" s="155"/>
      <c r="E64" s="167"/>
      <c r="F64" s="142"/>
      <c r="G64" s="142"/>
      <c r="H64" s="161"/>
      <c r="I64" s="158"/>
      <c r="J64" s="161"/>
      <c r="K64" s="158"/>
      <c r="L64" s="142"/>
      <c r="M64" s="161"/>
      <c r="N64" s="142"/>
      <c r="O64" s="142"/>
      <c r="P64" s="161"/>
      <c r="Q64" s="158"/>
      <c r="R64" s="200"/>
      <c r="S64" s="159"/>
      <c r="U64" s="137"/>
      <c r="V64" s="138"/>
      <c r="W64" s="138"/>
      <c r="X64" s="138"/>
      <c r="Y64" s="138"/>
      <c r="Z64" s="138"/>
      <c r="AA64" s="138"/>
      <c r="AB64" s="139"/>
    </row>
    <row r="65" spans="3:30" ht="15.75" thickBot="1" x14ac:dyDescent="0.3">
      <c r="C65" s="154"/>
      <c r="D65" s="155"/>
      <c r="E65" s="167"/>
      <c r="F65" s="128"/>
      <c r="G65" s="128"/>
      <c r="H65" s="161"/>
      <c r="I65" s="158"/>
      <c r="J65" s="161"/>
      <c r="K65" s="158"/>
      <c r="L65" s="128"/>
      <c r="M65" s="161"/>
      <c r="N65" s="128"/>
      <c r="O65" s="128"/>
      <c r="P65" s="161"/>
      <c r="Q65" s="137"/>
      <c r="R65" s="138"/>
      <c r="S65" s="139"/>
      <c r="U65" s="249" t="s">
        <v>143</v>
      </c>
      <c r="V65" s="250"/>
      <c r="W65" s="250"/>
      <c r="X65" s="250"/>
      <c r="Y65" s="250"/>
      <c r="Z65" s="250"/>
      <c r="AA65" s="250"/>
      <c r="AB65" s="251"/>
    </row>
    <row r="66" spans="3:30" x14ac:dyDescent="0.25">
      <c r="C66" s="154"/>
      <c r="D66" s="155"/>
      <c r="E66" s="167"/>
      <c r="F66" s="127" t="s">
        <v>46</v>
      </c>
      <c r="G66" s="160" t="s">
        <v>47</v>
      </c>
      <c r="H66" s="160" t="s">
        <v>99</v>
      </c>
      <c r="I66" s="134"/>
      <c r="J66" s="160" t="s">
        <v>73</v>
      </c>
      <c r="K66" s="134"/>
      <c r="L66" s="127">
        <v>10</v>
      </c>
      <c r="M66" s="160">
        <v>30</v>
      </c>
      <c r="N66" s="127">
        <v>2</v>
      </c>
      <c r="O66" s="127">
        <v>1</v>
      </c>
      <c r="P66" s="160">
        <f t="shared" ref="P66" si="3">M66*O66</f>
        <v>30</v>
      </c>
      <c r="Q66" s="134"/>
      <c r="R66" s="135"/>
      <c r="S66" s="136"/>
      <c r="U66" s="134"/>
      <c r="V66" s="135"/>
      <c r="W66" s="135"/>
      <c r="X66" s="135"/>
      <c r="Y66" s="135"/>
      <c r="Z66" s="135"/>
      <c r="AA66" s="135"/>
      <c r="AB66" s="136"/>
    </row>
    <row r="67" spans="3:30" x14ac:dyDescent="0.25">
      <c r="C67" s="154"/>
      <c r="D67" s="155"/>
      <c r="E67" s="167"/>
      <c r="F67" s="142"/>
      <c r="G67" s="161"/>
      <c r="H67" s="161"/>
      <c r="I67" s="158"/>
      <c r="J67" s="161"/>
      <c r="K67" s="158"/>
      <c r="L67" s="142"/>
      <c r="M67" s="161"/>
      <c r="N67" s="142"/>
      <c r="O67" s="142"/>
      <c r="P67" s="161"/>
      <c r="Q67" s="158"/>
      <c r="R67" s="200"/>
      <c r="S67" s="159"/>
      <c r="U67" s="158"/>
      <c r="V67" s="200"/>
      <c r="W67" s="200"/>
      <c r="X67" s="200"/>
      <c r="Y67" s="200"/>
      <c r="Z67" s="200"/>
      <c r="AA67" s="200"/>
      <c r="AB67" s="159"/>
    </row>
    <row r="68" spans="3:30" x14ac:dyDescent="0.25">
      <c r="C68" s="154"/>
      <c r="D68" s="155"/>
      <c r="E68" s="167"/>
      <c r="F68" s="142"/>
      <c r="G68" s="161"/>
      <c r="H68" s="161"/>
      <c r="I68" s="158"/>
      <c r="J68" s="161"/>
      <c r="K68" s="158"/>
      <c r="L68" s="142"/>
      <c r="M68" s="161"/>
      <c r="N68" s="142"/>
      <c r="O68" s="142"/>
      <c r="P68" s="161"/>
      <c r="Q68" s="158"/>
      <c r="R68" s="200"/>
      <c r="S68" s="159"/>
      <c r="U68" s="158"/>
      <c r="V68" s="200"/>
      <c r="W68" s="200"/>
      <c r="X68" s="200"/>
      <c r="Y68" s="200"/>
      <c r="Z68" s="200"/>
      <c r="AA68" s="200"/>
      <c r="AB68" s="159"/>
    </row>
    <row r="69" spans="3:30" x14ac:dyDescent="0.25">
      <c r="C69" s="154"/>
      <c r="D69" s="155"/>
      <c r="E69" s="167"/>
      <c r="F69" s="142"/>
      <c r="G69" s="161"/>
      <c r="H69" s="161"/>
      <c r="I69" s="158"/>
      <c r="J69" s="161"/>
      <c r="K69" s="158"/>
      <c r="L69" s="142"/>
      <c r="M69" s="161"/>
      <c r="N69" s="142"/>
      <c r="O69" s="142"/>
      <c r="P69" s="161"/>
      <c r="Q69" s="158"/>
      <c r="R69" s="200"/>
      <c r="S69" s="159"/>
      <c r="U69" s="158"/>
      <c r="V69" s="200"/>
      <c r="W69" s="200"/>
      <c r="X69" s="200"/>
      <c r="Y69" s="200"/>
      <c r="Z69" s="200"/>
      <c r="AA69" s="200"/>
      <c r="AB69" s="159"/>
    </row>
    <row r="70" spans="3:30" x14ac:dyDescent="0.25">
      <c r="C70" s="154"/>
      <c r="D70" s="155"/>
      <c r="E70" s="167"/>
      <c r="F70" s="142"/>
      <c r="G70" s="161"/>
      <c r="H70" s="161"/>
      <c r="I70" s="158"/>
      <c r="J70" s="161"/>
      <c r="K70" s="158"/>
      <c r="L70" s="142"/>
      <c r="M70" s="161"/>
      <c r="N70" s="142"/>
      <c r="O70" s="142"/>
      <c r="P70" s="161"/>
      <c r="Q70" s="158"/>
      <c r="R70" s="200"/>
      <c r="S70" s="159"/>
      <c r="U70" s="158"/>
      <c r="V70" s="200"/>
      <c r="W70" s="200"/>
      <c r="X70" s="200"/>
      <c r="Y70" s="200"/>
      <c r="Z70" s="200"/>
      <c r="AA70" s="200"/>
      <c r="AB70" s="159"/>
    </row>
    <row r="71" spans="3:30" x14ac:dyDescent="0.25">
      <c r="C71" s="154"/>
      <c r="D71" s="155"/>
      <c r="E71" s="167"/>
      <c r="F71" s="142"/>
      <c r="G71" s="161"/>
      <c r="H71" s="161"/>
      <c r="I71" s="158"/>
      <c r="J71" s="161"/>
      <c r="K71" s="158"/>
      <c r="L71" s="142"/>
      <c r="M71" s="161"/>
      <c r="N71" s="142"/>
      <c r="O71" s="142"/>
      <c r="P71" s="161"/>
      <c r="Q71" s="158"/>
      <c r="R71" s="200"/>
      <c r="S71" s="159"/>
      <c r="U71" s="158"/>
      <c r="V71" s="200"/>
      <c r="W71" s="200"/>
      <c r="X71" s="200"/>
      <c r="Y71" s="200"/>
      <c r="Z71" s="200"/>
      <c r="AA71" s="200"/>
      <c r="AB71" s="159"/>
    </row>
    <row r="72" spans="3:30" ht="15.75" thickBot="1" x14ac:dyDescent="0.3">
      <c r="C72" s="154"/>
      <c r="D72" s="155"/>
      <c r="E72" s="167"/>
      <c r="F72" s="128"/>
      <c r="G72" s="169"/>
      <c r="H72" s="161"/>
      <c r="I72" s="158"/>
      <c r="J72" s="161"/>
      <c r="K72" s="158"/>
      <c r="L72" s="128"/>
      <c r="M72" s="161"/>
      <c r="N72" s="128"/>
      <c r="O72" s="128"/>
      <c r="P72" s="161"/>
      <c r="Q72" s="137"/>
      <c r="R72" s="138"/>
      <c r="S72" s="139"/>
      <c r="U72" s="158"/>
      <c r="V72" s="200"/>
      <c r="W72" s="200"/>
      <c r="X72" s="200"/>
      <c r="Y72" s="200"/>
      <c r="Z72" s="200"/>
      <c r="AA72" s="200"/>
      <c r="AB72" s="159"/>
    </row>
    <row r="73" spans="3:30" x14ac:dyDescent="0.25">
      <c r="C73" s="154"/>
      <c r="D73" s="155"/>
      <c r="E73" s="167"/>
      <c r="F73" s="127" t="s">
        <v>48</v>
      </c>
      <c r="G73" s="160" t="s">
        <v>49</v>
      </c>
      <c r="H73" s="160" t="s">
        <v>100</v>
      </c>
      <c r="I73" s="140"/>
      <c r="J73" s="160" t="s">
        <v>73</v>
      </c>
      <c r="K73" s="140"/>
      <c r="L73" s="127">
        <v>10</v>
      </c>
      <c r="M73" s="160">
        <v>30</v>
      </c>
      <c r="N73" s="127">
        <v>2</v>
      </c>
      <c r="O73" s="127">
        <v>1</v>
      </c>
      <c r="P73" s="160">
        <f t="shared" ref="P73" si="4">M73*O73</f>
        <v>30</v>
      </c>
      <c r="Q73" s="134"/>
      <c r="R73" s="135"/>
      <c r="S73" s="136"/>
      <c r="U73" s="158"/>
      <c r="V73" s="200"/>
      <c r="W73" s="200"/>
      <c r="X73" s="200"/>
      <c r="Y73" s="200"/>
      <c r="Z73" s="200"/>
      <c r="AA73" s="200"/>
      <c r="AB73" s="159"/>
    </row>
    <row r="74" spans="3:30" x14ac:dyDescent="0.25">
      <c r="C74" s="154"/>
      <c r="D74" s="155"/>
      <c r="E74" s="167"/>
      <c r="F74" s="142"/>
      <c r="G74" s="161"/>
      <c r="H74" s="161"/>
      <c r="I74" s="144"/>
      <c r="J74" s="161"/>
      <c r="K74" s="144"/>
      <c r="L74" s="142"/>
      <c r="M74" s="161"/>
      <c r="N74" s="142"/>
      <c r="O74" s="142"/>
      <c r="P74" s="161"/>
      <c r="Q74" s="158"/>
      <c r="R74" s="200"/>
      <c r="S74" s="159"/>
      <c r="U74" s="158"/>
      <c r="V74" s="200"/>
      <c r="W74" s="200"/>
      <c r="X74" s="200"/>
      <c r="Y74" s="200"/>
      <c r="Z74" s="200"/>
      <c r="AA74" s="200"/>
      <c r="AB74" s="159"/>
    </row>
    <row r="75" spans="3:30" x14ac:dyDescent="0.25">
      <c r="C75" s="154"/>
      <c r="D75" s="155"/>
      <c r="E75" s="167"/>
      <c r="F75" s="142"/>
      <c r="G75" s="161"/>
      <c r="H75" s="161"/>
      <c r="I75" s="144"/>
      <c r="J75" s="161"/>
      <c r="K75" s="144"/>
      <c r="L75" s="142"/>
      <c r="M75" s="161"/>
      <c r="N75" s="142"/>
      <c r="O75" s="142"/>
      <c r="P75" s="161"/>
      <c r="Q75" s="158"/>
      <c r="R75" s="200"/>
      <c r="S75" s="159"/>
      <c r="U75" s="158"/>
      <c r="V75" s="200"/>
      <c r="W75" s="200"/>
      <c r="X75" s="200"/>
      <c r="Y75" s="200"/>
      <c r="Z75" s="200"/>
      <c r="AA75" s="200"/>
      <c r="AB75" s="159"/>
    </row>
    <row r="76" spans="3:30" x14ac:dyDescent="0.25">
      <c r="C76" s="154"/>
      <c r="D76" s="155"/>
      <c r="E76" s="167"/>
      <c r="F76" s="142"/>
      <c r="G76" s="161"/>
      <c r="H76" s="161"/>
      <c r="I76" s="144"/>
      <c r="J76" s="161"/>
      <c r="K76" s="144"/>
      <c r="L76" s="142"/>
      <c r="M76" s="161"/>
      <c r="N76" s="142"/>
      <c r="O76" s="142"/>
      <c r="P76" s="161"/>
      <c r="Q76" s="158"/>
      <c r="R76" s="200"/>
      <c r="S76" s="159"/>
      <c r="U76" s="158"/>
      <c r="V76" s="200"/>
      <c r="W76" s="200"/>
      <c r="X76" s="200"/>
      <c r="Y76" s="200"/>
      <c r="Z76" s="200"/>
      <c r="AA76" s="200"/>
      <c r="AB76" s="159"/>
    </row>
    <row r="77" spans="3:30" x14ac:dyDescent="0.25">
      <c r="C77" s="154"/>
      <c r="D77" s="155"/>
      <c r="E77" s="167"/>
      <c r="F77" s="142"/>
      <c r="G77" s="161"/>
      <c r="H77" s="161"/>
      <c r="I77" s="144"/>
      <c r="J77" s="161"/>
      <c r="K77" s="144"/>
      <c r="L77" s="142"/>
      <c r="M77" s="161"/>
      <c r="N77" s="142"/>
      <c r="O77" s="142"/>
      <c r="P77" s="161"/>
      <c r="Q77" s="158"/>
      <c r="R77" s="200"/>
      <c r="S77" s="159"/>
      <c r="U77" s="158"/>
      <c r="V77" s="200"/>
      <c r="W77" s="200"/>
      <c r="X77" s="200"/>
      <c r="Y77" s="200"/>
      <c r="Z77" s="200"/>
      <c r="AA77" s="200"/>
      <c r="AB77" s="159"/>
    </row>
    <row r="78" spans="3:30" x14ac:dyDescent="0.25">
      <c r="C78" s="154"/>
      <c r="D78" s="155"/>
      <c r="E78" s="167"/>
      <c r="F78" s="142"/>
      <c r="G78" s="161"/>
      <c r="H78" s="161"/>
      <c r="I78" s="144"/>
      <c r="J78" s="161"/>
      <c r="K78" s="144"/>
      <c r="L78" s="142"/>
      <c r="M78" s="161"/>
      <c r="N78" s="142"/>
      <c r="O78" s="142"/>
      <c r="P78" s="161"/>
      <c r="Q78" s="158"/>
      <c r="R78" s="200"/>
      <c r="S78" s="159"/>
      <c r="U78" s="158"/>
      <c r="V78" s="200"/>
      <c r="W78" s="200"/>
      <c r="X78" s="200"/>
      <c r="Y78" s="200"/>
      <c r="Z78" s="200"/>
      <c r="AA78" s="200"/>
      <c r="AB78" s="159"/>
    </row>
    <row r="79" spans="3:30" ht="15.75" thickBot="1" x14ac:dyDescent="0.3">
      <c r="C79" s="154"/>
      <c r="D79" s="155"/>
      <c r="E79" s="167"/>
      <c r="F79" s="128"/>
      <c r="G79" s="169"/>
      <c r="H79" s="161"/>
      <c r="I79" s="141"/>
      <c r="J79" s="161"/>
      <c r="K79" s="141"/>
      <c r="L79" s="128"/>
      <c r="M79" s="161"/>
      <c r="N79" s="128"/>
      <c r="O79" s="128"/>
      <c r="P79" s="161"/>
      <c r="Q79" s="137"/>
      <c r="R79" s="138"/>
      <c r="S79" s="139"/>
      <c r="U79" s="158"/>
      <c r="V79" s="200"/>
      <c r="W79" s="200"/>
      <c r="X79" s="200"/>
      <c r="Y79" s="200"/>
      <c r="Z79" s="200"/>
      <c r="AA79" s="200"/>
      <c r="AB79" s="159"/>
    </row>
    <row r="80" spans="3:30" x14ac:dyDescent="0.25">
      <c r="C80" s="154"/>
      <c r="D80" s="155"/>
      <c r="E80" s="167"/>
      <c r="F80" s="127" t="s">
        <v>50</v>
      </c>
      <c r="G80" s="160" t="s">
        <v>51</v>
      </c>
      <c r="H80" s="160" t="s">
        <v>101</v>
      </c>
      <c r="I80" s="134"/>
      <c r="J80" s="160" t="s">
        <v>73</v>
      </c>
      <c r="K80" s="134"/>
      <c r="L80" s="127">
        <v>10</v>
      </c>
      <c r="M80" s="160">
        <v>30</v>
      </c>
      <c r="N80" s="127">
        <v>2</v>
      </c>
      <c r="O80" s="127">
        <v>1</v>
      </c>
      <c r="P80" s="160">
        <f t="shared" ref="P80" si="5">M80*O80</f>
        <v>30</v>
      </c>
      <c r="Q80" s="134"/>
      <c r="R80" s="135"/>
      <c r="S80" s="136"/>
      <c r="U80" s="158"/>
      <c r="V80" s="200"/>
      <c r="W80" s="200"/>
      <c r="X80" s="200"/>
      <c r="Y80" s="200"/>
      <c r="Z80" s="200"/>
      <c r="AA80" s="200"/>
      <c r="AB80" s="159"/>
      <c r="AC80" s="16"/>
      <c r="AD80" s="16"/>
    </row>
    <row r="81" spans="3:30" x14ac:dyDescent="0.25">
      <c r="C81" s="154"/>
      <c r="D81" s="155"/>
      <c r="E81" s="167"/>
      <c r="F81" s="142"/>
      <c r="G81" s="161"/>
      <c r="H81" s="161"/>
      <c r="I81" s="158"/>
      <c r="J81" s="161"/>
      <c r="K81" s="158"/>
      <c r="L81" s="142"/>
      <c r="M81" s="161"/>
      <c r="N81" s="142"/>
      <c r="O81" s="142"/>
      <c r="P81" s="161"/>
      <c r="Q81" s="158"/>
      <c r="R81" s="200"/>
      <c r="S81" s="159"/>
      <c r="U81" s="158"/>
      <c r="V81" s="200"/>
      <c r="W81" s="200"/>
      <c r="X81" s="200"/>
      <c r="Y81" s="200"/>
      <c r="Z81" s="200"/>
      <c r="AA81" s="200"/>
      <c r="AB81" s="159"/>
      <c r="AC81" s="16"/>
      <c r="AD81" s="16"/>
    </row>
    <row r="82" spans="3:30" x14ac:dyDescent="0.25">
      <c r="C82" s="154"/>
      <c r="D82" s="155"/>
      <c r="E82" s="167"/>
      <c r="F82" s="142"/>
      <c r="G82" s="161"/>
      <c r="H82" s="161"/>
      <c r="I82" s="158"/>
      <c r="J82" s="161"/>
      <c r="K82" s="158"/>
      <c r="L82" s="142"/>
      <c r="M82" s="161"/>
      <c r="N82" s="142"/>
      <c r="O82" s="142"/>
      <c r="P82" s="161"/>
      <c r="Q82" s="158"/>
      <c r="R82" s="200"/>
      <c r="S82" s="159"/>
      <c r="U82" s="158"/>
      <c r="V82" s="200"/>
      <c r="W82" s="200"/>
      <c r="X82" s="200"/>
      <c r="Y82" s="200"/>
      <c r="Z82" s="200"/>
      <c r="AA82" s="200"/>
      <c r="AB82" s="159"/>
      <c r="AC82" s="16"/>
      <c r="AD82" s="16"/>
    </row>
    <row r="83" spans="3:30" x14ac:dyDescent="0.25">
      <c r="C83" s="154"/>
      <c r="D83" s="155"/>
      <c r="E83" s="167"/>
      <c r="F83" s="142"/>
      <c r="G83" s="161"/>
      <c r="H83" s="161"/>
      <c r="I83" s="158"/>
      <c r="J83" s="161"/>
      <c r="K83" s="158"/>
      <c r="L83" s="142"/>
      <c r="M83" s="161"/>
      <c r="N83" s="142"/>
      <c r="O83" s="142"/>
      <c r="P83" s="161"/>
      <c r="Q83" s="158"/>
      <c r="R83" s="200"/>
      <c r="S83" s="159"/>
      <c r="U83" s="158"/>
      <c r="V83" s="200"/>
      <c r="W83" s="200"/>
      <c r="X83" s="200"/>
      <c r="Y83" s="200"/>
      <c r="Z83" s="200"/>
      <c r="AA83" s="200"/>
      <c r="AB83" s="159"/>
      <c r="AC83" s="16"/>
      <c r="AD83" s="16"/>
    </row>
    <row r="84" spans="3:30" x14ac:dyDescent="0.25">
      <c r="C84" s="154"/>
      <c r="D84" s="155"/>
      <c r="E84" s="167"/>
      <c r="F84" s="142"/>
      <c r="G84" s="161"/>
      <c r="H84" s="161"/>
      <c r="I84" s="158"/>
      <c r="J84" s="161"/>
      <c r="K84" s="158"/>
      <c r="L84" s="142"/>
      <c r="M84" s="161"/>
      <c r="N84" s="142"/>
      <c r="O84" s="142"/>
      <c r="P84" s="161"/>
      <c r="Q84" s="158"/>
      <c r="R84" s="200"/>
      <c r="S84" s="159"/>
      <c r="U84" s="158"/>
      <c r="V84" s="200"/>
      <c r="W84" s="200"/>
      <c r="X84" s="200"/>
      <c r="Y84" s="200"/>
      <c r="Z84" s="200"/>
      <c r="AA84" s="200"/>
      <c r="AB84" s="159"/>
      <c r="AC84" s="16"/>
      <c r="AD84" s="16"/>
    </row>
    <row r="85" spans="3:30" x14ac:dyDescent="0.25">
      <c r="C85" s="154"/>
      <c r="D85" s="155"/>
      <c r="E85" s="167"/>
      <c r="F85" s="142"/>
      <c r="G85" s="161"/>
      <c r="H85" s="161"/>
      <c r="I85" s="158"/>
      <c r="J85" s="161"/>
      <c r="K85" s="158"/>
      <c r="L85" s="142"/>
      <c r="M85" s="161"/>
      <c r="N85" s="142"/>
      <c r="O85" s="142"/>
      <c r="P85" s="161"/>
      <c r="Q85" s="158"/>
      <c r="R85" s="200"/>
      <c r="S85" s="159"/>
      <c r="U85" s="158"/>
      <c r="V85" s="200"/>
      <c r="W85" s="200"/>
      <c r="X85" s="200"/>
      <c r="Y85" s="200"/>
      <c r="Z85" s="200"/>
      <c r="AA85" s="200"/>
      <c r="AB85" s="159"/>
      <c r="AC85" s="16"/>
      <c r="AD85" s="16"/>
    </row>
    <row r="86" spans="3:30" ht="15.75" thickBot="1" x14ac:dyDescent="0.3">
      <c r="C86" s="154"/>
      <c r="D86" s="155"/>
      <c r="E86" s="167"/>
      <c r="F86" s="128"/>
      <c r="G86" s="169"/>
      <c r="H86" s="161"/>
      <c r="I86" s="158"/>
      <c r="J86" s="161"/>
      <c r="K86" s="158"/>
      <c r="L86" s="128"/>
      <c r="M86" s="161"/>
      <c r="N86" s="128"/>
      <c r="O86" s="128"/>
      <c r="P86" s="161"/>
      <c r="Q86" s="137"/>
      <c r="R86" s="138"/>
      <c r="S86" s="139"/>
      <c r="U86" s="158"/>
      <c r="V86" s="200"/>
      <c r="W86" s="200"/>
      <c r="X86" s="200"/>
      <c r="Y86" s="200"/>
      <c r="Z86" s="200"/>
      <c r="AA86" s="200"/>
      <c r="AB86" s="159"/>
      <c r="AC86" s="16"/>
      <c r="AD86" s="16"/>
    </row>
    <row r="87" spans="3:30" ht="15.75" thickBot="1" x14ac:dyDescent="0.3">
      <c r="C87" s="154"/>
      <c r="D87" s="155"/>
      <c r="E87" s="167"/>
      <c r="F87" s="127" t="s">
        <v>52</v>
      </c>
      <c r="G87" s="160" t="s">
        <v>53</v>
      </c>
      <c r="H87" s="160" t="s">
        <v>102</v>
      </c>
      <c r="I87" s="134"/>
      <c r="J87" s="160" t="s">
        <v>73</v>
      </c>
      <c r="K87" s="134"/>
      <c r="L87" s="127">
        <v>10</v>
      </c>
      <c r="M87" s="160">
        <v>30</v>
      </c>
      <c r="N87" s="127">
        <v>2</v>
      </c>
      <c r="O87" s="127">
        <v>1</v>
      </c>
      <c r="P87" s="160">
        <f t="shared" ref="P87" si="6">M87*O87</f>
        <v>30</v>
      </c>
      <c r="Q87" s="134"/>
      <c r="R87" s="135"/>
      <c r="S87" s="136"/>
      <c r="U87" s="137"/>
      <c r="V87" s="138"/>
      <c r="W87" s="138"/>
      <c r="X87" s="138"/>
      <c r="Y87" s="138"/>
      <c r="Z87" s="138"/>
      <c r="AA87" s="138"/>
      <c r="AB87" s="139"/>
      <c r="AC87" s="16"/>
      <c r="AD87" s="16"/>
    </row>
    <row r="88" spans="3:30" ht="15.75" thickBot="1" x14ac:dyDescent="0.3">
      <c r="C88" s="154"/>
      <c r="D88" s="155"/>
      <c r="E88" s="167"/>
      <c r="F88" s="142"/>
      <c r="G88" s="161"/>
      <c r="H88" s="161"/>
      <c r="I88" s="158"/>
      <c r="J88" s="161"/>
      <c r="K88" s="158"/>
      <c r="L88" s="142"/>
      <c r="M88" s="161"/>
      <c r="N88" s="142"/>
      <c r="O88" s="142"/>
      <c r="P88" s="161"/>
      <c r="Q88" s="158"/>
      <c r="R88" s="200"/>
      <c r="S88" s="159"/>
      <c r="U88" s="249" t="s">
        <v>144</v>
      </c>
      <c r="V88" s="250"/>
      <c r="W88" s="250"/>
      <c r="X88" s="250"/>
      <c r="Y88" s="250"/>
      <c r="Z88" s="250"/>
      <c r="AA88" s="250"/>
      <c r="AB88" s="251"/>
      <c r="AC88" s="16"/>
      <c r="AD88" s="16"/>
    </row>
    <row r="89" spans="3:30" x14ac:dyDescent="0.25">
      <c r="C89" s="154"/>
      <c r="D89" s="155"/>
      <c r="E89" s="167"/>
      <c r="F89" s="142"/>
      <c r="G89" s="161"/>
      <c r="H89" s="161"/>
      <c r="I89" s="158"/>
      <c r="J89" s="161"/>
      <c r="K89" s="158"/>
      <c r="L89" s="142"/>
      <c r="M89" s="161"/>
      <c r="N89" s="142"/>
      <c r="O89" s="142"/>
      <c r="P89" s="161"/>
      <c r="Q89" s="158"/>
      <c r="R89" s="200"/>
      <c r="S89" s="159"/>
      <c r="U89" s="134"/>
      <c r="V89" s="135"/>
      <c r="W89" s="135"/>
      <c r="X89" s="135"/>
      <c r="Y89" s="135"/>
      <c r="Z89" s="135"/>
      <c r="AA89" s="135"/>
      <c r="AB89" s="136"/>
      <c r="AC89" s="16"/>
      <c r="AD89" s="16"/>
    </row>
    <row r="90" spans="3:30" x14ac:dyDescent="0.25">
      <c r="C90" s="154"/>
      <c r="D90" s="155"/>
      <c r="E90" s="167"/>
      <c r="F90" s="142"/>
      <c r="G90" s="161"/>
      <c r="H90" s="161"/>
      <c r="I90" s="158"/>
      <c r="J90" s="161"/>
      <c r="K90" s="158"/>
      <c r="L90" s="142"/>
      <c r="M90" s="161"/>
      <c r="N90" s="142"/>
      <c r="O90" s="142"/>
      <c r="P90" s="161"/>
      <c r="Q90" s="158"/>
      <c r="R90" s="200"/>
      <c r="S90" s="159"/>
      <c r="U90" s="158"/>
      <c r="V90" s="200"/>
      <c r="W90" s="200"/>
      <c r="X90" s="200"/>
      <c r="Y90" s="200"/>
      <c r="Z90" s="200"/>
      <c r="AA90" s="200"/>
      <c r="AB90" s="159"/>
      <c r="AC90" s="16"/>
      <c r="AD90" s="16"/>
    </row>
    <row r="91" spans="3:30" x14ac:dyDescent="0.25">
      <c r="C91" s="154"/>
      <c r="D91" s="155"/>
      <c r="E91" s="167"/>
      <c r="F91" s="142"/>
      <c r="G91" s="161"/>
      <c r="H91" s="161"/>
      <c r="I91" s="158"/>
      <c r="J91" s="161"/>
      <c r="K91" s="158"/>
      <c r="L91" s="142"/>
      <c r="M91" s="161"/>
      <c r="N91" s="142"/>
      <c r="O91" s="142"/>
      <c r="P91" s="161"/>
      <c r="Q91" s="158"/>
      <c r="R91" s="200"/>
      <c r="S91" s="159"/>
      <c r="U91" s="158"/>
      <c r="V91" s="200"/>
      <c r="W91" s="200"/>
      <c r="X91" s="200"/>
      <c r="Y91" s="200"/>
      <c r="Z91" s="200"/>
      <c r="AA91" s="200"/>
      <c r="AB91" s="159"/>
      <c r="AC91" s="16"/>
      <c r="AD91" s="16"/>
    </row>
    <row r="92" spans="3:30" x14ac:dyDescent="0.25">
      <c r="C92" s="154"/>
      <c r="D92" s="155"/>
      <c r="E92" s="167"/>
      <c r="F92" s="142"/>
      <c r="G92" s="161"/>
      <c r="H92" s="161"/>
      <c r="I92" s="158"/>
      <c r="J92" s="161"/>
      <c r="K92" s="158"/>
      <c r="L92" s="142"/>
      <c r="M92" s="161"/>
      <c r="N92" s="142"/>
      <c r="O92" s="142"/>
      <c r="P92" s="161"/>
      <c r="Q92" s="158"/>
      <c r="R92" s="200"/>
      <c r="S92" s="159"/>
      <c r="U92" s="158"/>
      <c r="V92" s="200"/>
      <c r="W92" s="200"/>
      <c r="X92" s="200"/>
      <c r="Y92" s="200"/>
      <c r="Z92" s="200"/>
      <c r="AA92" s="200"/>
      <c r="AB92" s="159"/>
      <c r="AC92" s="16"/>
      <c r="AD92" s="16"/>
    </row>
    <row r="93" spans="3:30" ht="15.75" thickBot="1" x14ac:dyDescent="0.3">
      <c r="C93" s="154"/>
      <c r="D93" s="155"/>
      <c r="E93" s="167"/>
      <c r="F93" s="128"/>
      <c r="G93" s="169"/>
      <c r="H93" s="161"/>
      <c r="I93" s="158"/>
      <c r="J93" s="161"/>
      <c r="K93" s="158"/>
      <c r="L93" s="128"/>
      <c r="M93" s="161"/>
      <c r="N93" s="128"/>
      <c r="O93" s="128"/>
      <c r="P93" s="161"/>
      <c r="Q93" s="137"/>
      <c r="R93" s="138"/>
      <c r="S93" s="139"/>
      <c r="U93" s="158"/>
      <c r="V93" s="200"/>
      <c r="W93" s="200"/>
      <c r="X93" s="200"/>
      <c r="Y93" s="200"/>
      <c r="Z93" s="200"/>
      <c r="AA93" s="200"/>
      <c r="AB93" s="159"/>
    </row>
    <row r="94" spans="3:30" x14ac:dyDescent="0.25">
      <c r="C94" s="154"/>
      <c r="D94" s="155"/>
      <c r="E94" s="167"/>
      <c r="F94" s="127" t="s">
        <v>54</v>
      </c>
      <c r="G94" s="160" t="s">
        <v>55</v>
      </c>
      <c r="H94" s="160" t="s">
        <v>103</v>
      </c>
      <c r="I94" s="134"/>
      <c r="J94" s="160" t="s">
        <v>73</v>
      </c>
      <c r="K94" s="134"/>
      <c r="L94" s="127">
        <v>10</v>
      </c>
      <c r="M94" s="160">
        <v>30</v>
      </c>
      <c r="N94" s="127">
        <v>2</v>
      </c>
      <c r="O94" s="127">
        <v>1</v>
      </c>
      <c r="P94" s="160">
        <f t="shared" ref="P94" si="7">M94*O94</f>
        <v>30</v>
      </c>
      <c r="Q94" s="134"/>
      <c r="R94" s="135"/>
      <c r="S94" s="136"/>
      <c r="U94" s="158"/>
      <c r="V94" s="200"/>
      <c r="W94" s="200"/>
      <c r="X94" s="200"/>
      <c r="Y94" s="200"/>
      <c r="Z94" s="200"/>
      <c r="AA94" s="200"/>
      <c r="AB94" s="159"/>
    </row>
    <row r="95" spans="3:30" x14ac:dyDescent="0.25">
      <c r="C95" s="154"/>
      <c r="D95" s="155"/>
      <c r="E95" s="167"/>
      <c r="F95" s="142"/>
      <c r="G95" s="161"/>
      <c r="H95" s="161"/>
      <c r="I95" s="158"/>
      <c r="J95" s="161"/>
      <c r="K95" s="158"/>
      <c r="L95" s="142"/>
      <c r="M95" s="161"/>
      <c r="N95" s="142"/>
      <c r="O95" s="142"/>
      <c r="P95" s="161"/>
      <c r="Q95" s="158"/>
      <c r="R95" s="200"/>
      <c r="S95" s="159"/>
      <c r="U95" s="158"/>
      <c r="V95" s="200"/>
      <c r="W95" s="200"/>
      <c r="X95" s="200"/>
      <c r="Y95" s="200"/>
      <c r="Z95" s="200"/>
      <c r="AA95" s="200"/>
      <c r="AB95" s="159"/>
    </row>
    <row r="96" spans="3:30" x14ac:dyDescent="0.25">
      <c r="C96" s="154"/>
      <c r="D96" s="155"/>
      <c r="E96" s="167"/>
      <c r="F96" s="142"/>
      <c r="G96" s="161"/>
      <c r="H96" s="161"/>
      <c r="I96" s="158"/>
      <c r="J96" s="161"/>
      <c r="K96" s="158"/>
      <c r="L96" s="142"/>
      <c r="M96" s="161"/>
      <c r="N96" s="142"/>
      <c r="O96" s="142"/>
      <c r="P96" s="161"/>
      <c r="Q96" s="158"/>
      <c r="R96" s="200"/>
      <c r="S96" s="159"/>
      <c r="U96" s="158"/>
      <c r="V96" s="200"/>
      <c r="W96" s="200"/>
      <c r="X96" s="200"/>
      <c r="Y96" s="200"/>
      <c r="Z96" s="200"/>
      <c r="AA96" s="200"/>
      <c r="AB96" s="159"/>
    </row>
    <row r="97" spans="3:28" x14ac:dyDescent="0.25">
      <c r="C97" s="154"/>
      <c r="D97" s="155"/>
      <c r="E97" s="167"/>
      <c r="F97" s="142"/>
      <c r="G97" s="161"/>
      <c r="H97" s="161"/>
      <c r="I97" s="158"/>
      <c r="J97" s="161"/>
      <c r="K97" s="158"/>
      <c r="L97" s="142"/>
      <c r="M97" s="161"/>
      <c r="N97" s="142"/>
      <c r="O97" s="142"/>
      <c r="P97" s="161"/>
      <c r="Q97" s="158"/>
      <c r="R97" s="200"/>
      <c r="S97" s="159"/>
      <c r="U97" s="158"/>
      <c r="V97" s="200"/>
      <c r="W97" s="200"/>
      <c r="X97" s="200"/>
      <c r="Y97" s="200"/>
      <c r="Z97" s="200"/>
      <c r="AA97" s="200"/>
      <c r="AB97" s="159"/>
    </row>
    <row r="98" spans="3:28" x14ac:dyDescent="0.25">
      <c r="C98" s="154"/>
      <c r="D98" s="155"/>
      <c r="E98" s="167"/>
      <c r="F98" s="142"/>
      <c r="G98" s="161"/>
      <c r="H98" s="161"/>
      <c r="I98" s="158"/>
      <c r="J98" s="161"/>
      <c r="K98" s="158"/>
      <c r="L98" s="142"/>
      <c r="M98" s="161"/>
      <c r="N98" s="142"/>
      <c r="O98" s="142"/>
      <c r="P98" s="161"/>
      <c r="Q98" s="158"/>
      <c r="R98" s="200"/>
      <c r="S98" s="159"/>
      <c r="U98" s="158"/>
      <c r="V98" s="200"/>
      <c r="W98" s="200"/>
      <c r="X98" s="200"/>
      <c r="Y98" s="200"/>
      <c r="Z98" s="200"/>
      <c r="AA98" s="200"/>
      <c r="AB98" s="159"/>
    </row>
    <row r="99" spans="3:28" x14ac:dyDescent="0.25">
      <c r="C99" s="154"/>
      <c r="D99" s="155"/>
      <c r="E99" s="167"/>
      <c r="F99" s="142"/>
      <c r="G99" s="161"/>
      <c r="H99" s="161"/>
      <c r="I99" s="158"/>
      <c r="J99" s="161"/>
      <c r="K99" s="158"/>
      <c r="L99" s="142"/>
      <c r="M99" s="161"/>
      <c r="N99" s="142"/>
      <c r="O99" s="142"/>
      <c r="P99" s="161"/>
      <c r="Q99" s="158"/>
      <c r="R99" s="200"/>
      <c r="S99" s="159"/>
      <c r="U99" s="158"/>
      <c r="V99" s="200"/>
      <c r="W99" s="200"/>
      <c r="X99" s="200"/>
      <c r="Y99" s="200"/>
      <c r="Z99" s="200"/>
      <c r="AA99" s="200"/>
      <c r="AB99" s="159"/>
    </row>
    <row r="100" spans="3:28" ht="15.75" thickBot="1" x14ac:dyDescent="0.3">
      <c r="C100" s="154"/>
      <c r="D100" s="155"/>
      <c r="E100" s="167"/>
      <c r="F100" s="128"/>
      <c r="G100" s="169"/>
      <c r="H100" s="161"/>
      <c r="I100" s="158"/>
      <c r="J100" s="161"/>
      <c r="K100" s="158"/>
      <c r="L100" s="128"/>
      <c r="M100" s="161"/>
      <c r="N100" s="128"/>
      <c r="O100" s="128"/>
      <c r="P100" s="161"/>
      <c r="Q100" s="137"/>
      <c r="R100" s="138"/>
      <c r="S100" s="139"/>
      <c r="U100" s="158"/>
      <c r="V100" s="200"/>
      <c r="W100" s="200"/>
      <c r="X100" s="200"/>
      <c r="Y100" s="200"/>
      <c r="Z100" s="200"/>
      <c r="AA100" s="200"/>
      <c r="AB100" s="159"/>
    </row>
    <row r="101" spans="3:28" x14ac:dyDescent="0.25">
      <c r="C101" s="154"/>
      <c r="D101" s="155"/>
      <c r="E101" s="167"/>
      <c r="F101" s="127" t="s">
        <v>56</v>
      </c>
      <c r="G101" s="160" t="s">
        <v>57</v>
      </c>
      <c r="H101" s="160" t="s">
        <v>110</v>
      </c>
      <c r="I101" s="134"/>
      <c r="J101" s="160" t="s">
        <v>73</v>
      </c>
      <c r="K101" s="134"/>
      <c r="L101" s="127">
        <v>10</v>
      </c>
      <c r="M101" s="160">
        <v>30</v>
      </c>
      <c r="N101" s="127">
        <v>2</v>
      </c>
      <c r="O101" s="127">
        <v>1</v>
      </c>
      <c r="P101" s="160">
        <f t="shared" ref="P101" si="8">M101*O101</f>
        <v>30</v>
      </c>
      <c r="Q101" s="134"/>
      <c r="R101" s="135"/>
      <c r="S101" s="136"/>
      <c r="U101" s="158"/>
      <c r="V101" s="200"/>
      <c r="W101" s="200"/>
      <c r="X101" s="200"/>
      <c r="Y101" s="200"/>
      <c r="Z101" s="200"/>
      <c r="AA101" s="200"/>
      <c r="AB101" s="159"/>
    </row>
    <row r="102" spans="3:28" ht="15.75" thickBot="1" x14ac:dyDescent="0.3">
      <c r="C102" s="154"/>
      <c r="D102" s="155"/>
      <c r="E102" s="167"/>
      <c r="F102" s="142"/>
      <c r="G102" s="161"/>
      <c r="H102" s="161"/>
      <c r="I102" s="158"/>
      <c r="J102" s="161"/>
      <c r="K102" s="158"/>
      <c r="L102" s="142"/>
      <c r="M102" s="161"/>
      <c r="N102" s="142"/>
      <c r="O102" s="142"/>
      <c r="P102" s="161"/>
      <c r="Q102" s="158"/>
      <c r="R102" s="200"/>
      <c r="S102" s="159"/>
      <c r="U102" s="137"/>
      <c r="V102" s="138"/>
      <c r="W102" s="138"/>
      <c r="X102" s="138"/>
      <c r="Y102" s="138"/>
      <c r="Z102" s="138"/>
      <c r="AA102" s="138"/>
      <c r="AB102" s="139"/>
    </row>
    <row r="103" spans="3:28" ht="15.75" thickBot="1" x14ac:dyDescent="0.3">
      <c r="C103" s="154"/>
      <c r="D103" s="155"/>
      <c r="E103" s="167"/>
      <c r="F103" s="142"/>
      <c r="G103" s="161"/>
      <c r="H103" s="161"/>
      <c r="I103" s="158"/>
      <c r="J103" s="161"/>
      <c r="K103" s="158"/>
      <c r="L103" s="142"/>
      <c r="M103" s="161"/>
      <c r="N103" s="142"/>
      <c r="O103" s="142"/>
      <c r="P103" s="161"/>
      <c r="Q103" s="158"/>
      <c r="R103" s="200"/>
      <c r="S103" s="159"/>
      <c r="U103" s="229" t="s">
        <v>138</v>
      </c>
      <c r="V103" s="230"/>
      <c r="W103" s="230"/>
      <c r="X103" s="230"/>
      <c r="Y103" s="230"/>
      <c r="Z103" s="230"/>
      <c r="AA103" s="230"/>
      <c r="AB103" s="231"/>
    </row>
    <row r="104" spans="3:28" x14ac:dyDescent="0.25">
      <c r="C104" s="154"/>
      <c r="D104" s="155"/>
      <c r="E104" s="167"/>
      <c r="F104" s="142"/>
      <c r="G104" s="161"/>
      <c r="H104" s="161"/>
      <c r="I104" s="158"/>
      <c r="J104" s="161"/>
      <c r="K104" s="158"/>
      <c r="L104" s="142"/>
      <c r="M104" s="161"/>
      <c r="N104" s="142"/>
      <c r="O104" s="142"/>
      <c r="P104" s="161"/>
      <c r="Q104" s="158"/>
      <c r="R104" s="200"/>
      <c r="S104" s="159"/>
      <c r="U104" s="134"/>
      <c r="V104" s="135"/>
      <c r="W104" s="135"/>
      <c r="X104" s="135"/>
      <c r="Y104" s="135"/>
      <c r="Z104" s="135"/>
      <c r="AA104" s="135"/>
      <c r="AB104" s="136"/>
    </row>
    <row r="105" spans="3:28" x14ac:dyDescent="0.25">
      <c r="C105" s="154"/>
      <c r="D105" s="155"/>
      <c r="E105" s="167"/>
      <c r="F105" s="142"/>
      <c r="G105" s="161"/>
      <c r="H105" s="161"/>
      <c r="I105" s="158"/>
      <c r="J105" s="161"/>
      <c r="K105" s="158"/>
      <c r="L105" s="142"/>
      <c r="M105" s="161"/>
      <c r="N105" s="142"/>
      <c r="O105" s="142"/>
      <c r="P105" s="161"/>
      <c r="Q105" s="158"/>
      <c r="R105" s="200"/>
      <c r="S105" s="159"/>
      <c r="U105" s="158"/>
      <c r="V105" s="200"/>
      <c r="W105" s="200"/>
      <c r="X105" s="200"/>
      <c r="Y105" s="200"/>
      <c r="Z105" s="200"/>
      <c r="AA105" s="200"/>
      <c r="AB105" s="159"/>
    </row>
    <row r="106" spans="3:28" x14ac:dyDescent="0.25">
      <c r="C106" s="154"/>
      <c r="D106" s="155"/>
      <c r="E106" s="167"/>
      <c r="F106" s="142"/>
      <c r="G106" s="161"/>
      <c r="H106" s="161"/>
      <c r="I106" s="158"/>
      <c r="J106" s="161"/>
      <c r="K106" s="158"/>
      <c r="L106" s="142"/>
      <c r="M106" s="161"/>
      <c r="N106" s="142"/>
      <c r="O106" s="142"/>
      <c r="P106" s="161"/>
      <c r="Q106" s="158"/>
      <c r="R106" s="200"/>
      <c r="S106" s="159"/>
      <c r="U106" s="158"/>
      <c r="V106" s="200"/>
      <c r="W106" s="200"/>
      <c r="X106" s="200"/>
      <c r="Y106" s="200"/>
      <c r="Z106" s="200"/>
      <c r="AA106" s="200"/>
      <c r="AB106" s="159"/>
    </row>
    <row r="107" spans="3:28" ht="15.75" thickBot="1" x14ac:dyDescent="0.3">
      <c r="C107" s="156"/>
      <c r="D107" s="157"/>
      <c r="E107" s="168"/>
      <c r="F107" s="128"/>
      <c r="G107" s="169"/>
      <c r="H107" s="161"/>
      <c r="I107" s="158"/>
      <c r="J107" s="161"/>
      <c r="K107" s="158"/>
      <c r="L107" s="128"/>
      <c r="M107" s="161"/>
      <c r="N107" s="128"/>
      <c r="O107" s="128"/>
      <c r="P107" s="161"/>
      <c r="Q107" s="137"/>
      <c r="R107" s="138"/>
      <c r="S107" s="139"/>
      <c r="U107" s="158"/>
      <c r="V107" s="200"/>
      <c r="W107" s="200"/>
      <c r="X107" s="200"/>
      <c r="Y107" s="200"/>
      <c r="Z107" s="200"/>
      <c r="AA107" s="200"/>
      <c r="AB107" s="159"/>
    </row>
    <row r="108" spans="3:28" x14ac:dyDescent="0.25">
      <c r="C108" s="152">
        <v>20</v>
      </c>
      <c r="D108" s="153"/>
      <c r="E108" s="166" t="s">
        <v>58</v>
      </c>
      <c r="F108" s="127" t="s">
        <v>59</v>
      </c>
      <c r="G108" s="160" t="s">
        <v>60</v>
      </c>
      <c r="H108" s="160" t="s">
        <v>111</v>
      </c>
      <c r="I108" s="134"/>
      <c r="J108" s="160" t="s">
        <v>73</v>
      </c>
      <c r="K108" s="134"/>
      <c r="L108" s="127">
        <v>10</v>
      </c>
      <c r="M108" s="160">
        <v>30</v>
      </c>
      <c r="N108" s="127">
        <v>2</v>
      </c>
      <c r="O108" s="127">
        <v>1</v>
      </c>
      <c r="P108" s="160">
        <f t="shared" ref="P108" si="9">M108*O108</f>
        <v>30</v>
      </c>
      <c r="Q108" s="134"/>
      <c r="R108" s="135"/>
      <c r="S108" s="136"/>
      <c r="U108" s="158"/>
      <c r="V108" s="200"/>
      <c r="W108" s="200"/>
      <c r="X108" s="200"/>
      <c r="Y108" s="200"/>
      <c r="Z108" s="200"/>
      <c r="AA108" s="200"/>
      <c r="AB108" s="159"/>
    </row>
    <row r="109" spans="3:28" x14ac:dyDescent="0.25">
      <c r="C109" s="154"/>
      <c r="D109" s="155"/>
      <c r="E109" s="167"/>
      <c r="F109" s="142"/>
      <c r="G109" s="161"/>
      <c r="H109" s="161"/>
      <c r="I109" s="158"/>
      <c r="J109" s="161"/>
      <c r="K109" s="158"/>
      <c r="L109" s="142"/>
      <c r="M109" s="161"/>
      <c r="N109" s="142"/>
      <c r="O109" s="142"/>
      <c r="P109" s="161"/>
      <c r="Q109" s="158"/>
      <c r="R109" s="200"/>
      <c r="S109" s="159"/>
      <c r="U109" s="158"/>
      <c r="V109" s="200"/>
      <c r="W109" s="200"/>
      <c r="X109" s="200"/>
      <c r="Y109" s="200"/>
      <c r="Z109" s="200"/>
      <c r="AA109" s="200"/>
      <c r="AB109" s="159"/>
    </row>
    <row r="110" spans="3:28" x14ac:dyDescent="0.25">
      <c r="C110" s="154"/>
      <c r="D110" s="155"/>
      <c r="E110" s="167"/>
      <c r="F110" s="142"/>
      <c r="G110" s="161"/>
      <c r="H110" s="161"/>
      <c r="I110" s="158"/>
      <c r="J110" s="161"/>
      <c r="K110" s="158"/>
      <c r="L110" s="142"/>
      <c r="M110" s="161"/>
      <c r="N110" s="142"/>
      <c r="O110" s="142"/>
      <c r="P110" s="161"/>
      <c r="Q110" s="158"/>
      <c r="R110" s="200"/>
      <c r="S110" s="159"/>
      <c r="U110" s="158"/>
      <c r="V110" s="200"/>
      <c r="W110" s="200"/>
      <c r="X110" s="200"/>
      <c r="Y110" s="200"/>
      <c r="Z110" s="200"/>
      <c r="AA110" s="200"/>
      <c r="AB110" s="159"/>
    </row>
    <row r="111" spans="3:28" x14ac:dyDescent="0.25">
      <c r="C111" s="154"/>
      <c r="D111" s="155"/>
      <c r="E111" s="167"/>
      <c r="F111" s="142"/>
      <c r="G111" s="161"/>
      <c r="H111" s="161"/>
      <c r="I111" s="158"/>
      <c r="J111" s="161"/>
      <c r="K111" s="158"/>
      <c r="L111" s="142"/>
      <c r="M111" s="161"/>
      <c r="N111" s="142"/>
      <c r="O111" s="142"/>
      <c r="P111" s="161"/>
      <c r="Q111" s="158"/>
      <c r="R111" s="200"/>
      <c r="S111" s="159"/>
      <c r="U111" s="158"/>
      <c r="V111" s="200"/>
      <c r="W111" s="200"/>
      <c r="X111" s="200"/>
      <c r="Y111" s="200"/>
      <c r="Z111" s="200"/>
      <c r="AA111" s="200"/>
      <c r="AB111" s="159"/>
    </row>
    <row r="112" spans="3:28" x14ac:dyDescent="0.25">
      <c r="C112" s="154"/>
      <c r="D112" s="155"/>
      <c r="E112" s="167"/>
      <c r="F112" s="142"/>
      <c r="G112" s="161"/>
      <c r="H112" s="161"/>
      <c r="I112" s="158"/>
      <c r="J112" s="161"/>
      <c r="K112" s="158"/>
      <c r="L112" s="142"/>
      <c r="M112" s="161"/>
      <c r="N112" s="142"/>
      <c r="O112" s="142"/>
      <c r="P112" s="161"/>
      <c r="Q112" s="158"/>
      <c r="R112" s="200"/>
      <c r="S112" s="159"/>
      <c r="U112" s="158"/>
      <c r="V112" s="200"/>
      <c r="W112" s="200"/>
      <c r="X112" s="200"/>
      <c r="Y112" s="200"/>
      <c r="Z112" s="200"/>
      <c r="AA112" s="200"/>
      <c r="AB112" s="159"/>
    </row>
    <row r="113" spans="3:28" x14ac:dyDescent="0.25">
      <c r="C113" s="154"/>
      <c r="D113" s="155"/>
      <c r="E113" s="167"/>
      <c r="F113" s="142"/>
      <c r="G113" s="161"/>
      <c r="H113" s="161"/>
      <c r="I113" s="158"/>
      <c r="J113" s="161"/>
      <c r="K113" s="158"/>
      <c r="L113" s="142"/>
      <c r="M113" s="161"/>
      <c r="N113" s="142"/>
      <c r="O113" s="142"/>
      <c r="P113" s="161"/>
      <c r="Q113" s="158"/>
      <c r="R113" s="200"/>
      <c r="S113" s="159"/>
      <c r="U113" s="158"/>
      <c r="V113" s="200"/>
      <c r="W113" s="200"/>
      <c r="X113" s="200"/>
      <c r="Y113" s="200"/>
      <c r="Z113" s="200"/>
      <c r="AA113" s="200"/>
      <c r="AB113" s="159"/>
    </row>
    <row r="114" spans="3:28" ht="15.75" thickBot="1" x14ac:dyDescent="0.3">
      <c r="C114" s="154"/>
      <c r="D114" s="155"/>
      <c r="E114" s="167"/>
      <c r="F114" s="128"/>
      <c r="G114" s="169"/>
      <c r="H114" s="161"/>
      <c r="I114" s="158"/>
      <c r="J114" s="161"/>
      <c r="K114" s="158"/>
      <c r="L114" s="128"/>
      <c r="M114" s="161"/>
      <c r="N114" s="128"/>
      <c r="O114" s="128"/>
      <c r="P114" s="161"/>
      <c r="Q114" s="137"/>
      <c r="R114" s="138"/>
      <c r="S114" s="139"/>
      <c r="U114" s="158"/>
      <c r="V114" s="200"/>
      <c r="W114" s="200"/>
      <c r="X114" s="200"/>
      <c r="Y114" s="200"/>
      <c r="Z114" s="200"/>
      <c r="AA114" s="200"/>
      <c r="AB114" s="159"/>
    </row>
    <row r="115" spans="3:28" x14ac:dyDescent="0.25">
      <c r="C115" s="154"/>
      <c r="D115" s="155"/>
      <c r="E115" s="167"/>
      <c r="F115" s="127" t="s">
        <v>61</v>
      </c>
      <c r="G115" s="160" t="s">
        <v>62</v>
      </c>
      <c r="H115" s="127" t="s">
        <v>112</v>
      </c>
      <c r="I115" s="140"/>
      <c r="J115" s="127" t="s">
        <v>73</v>
      </c>
      <c r="K115" s="140"/>
      <c r="L115" s="127">
        <v>10</v>
      </c>
      <c r="M115" s="127">
        <v>30</v>
      </c>
      <c r="N115" s="127">
        <v>2</v>
      </c>
      <c r="O115" s="127">
        <v>1</v>
      </c>
      <c r="P115" s="127">
        <f t="shared" ref="P115" si="10">M115*O115</f>
        <v>30</v>
      </c>
      <c r="Q115" s="134"/>
      <c r="R115" s="135"/>
      <c r="S115" s="136"/>
      <c r="U115" s="158"/>
      <c r="V115" s="200"/>
      <c r="W115" s="200"/>
      <c r="X115" s="200"/>
      <c r="Y115" s="200"/>
      <c r="Z115" s="200"/>
      <c r="AA115" s="200"/>
      <c r="AB115" s="159"/>
    </row>
    <row r="116" spans="3:28" ht="15.75" thickBot="1" x14ac:dyDescent="0.3">
      <c r="C116" s="154"/>
      <c r="D116" s="155"/>
      <c r="E116" s="167"/>
      <c r="F116" s="142"/>
      <c r="G116" s="161"/>
      <c r="H116" s="142"/>
      <c r="I116" s="144"/>
      <c r="J116" s="142"/>
      <c r="K116" s="144"/>
      <c r="L116" s="142"/>
      <c r="M116" s="142"/>
      <c r="N116" s="142"/>
      <c r="O116" s="142"/>
      <c r="P116" s="142"/>
      <c r="Q116" s="158"/>
      <c r="R116" s="200"/>
      <c r="S116" s="159"/>
      <c r="U116" s="137"/>
      <c r="V116" s="138"/>
      <c r="W116" s="138"/>
      <c r="X116" s="138"/>
      <c r="Y116" s="138"/>
      <c r="Z116" s="138"/>
      <c r="AA116" s="138"/>
      <c r="AB116" s="139"/>
    </row>
    <row r="117" spans="3:28" ht="15.75" thickBot="1" x14ac:dyDescent="0.3">
      <c r="C117" s="154"/>
      <c r="D117" s="155"/>
      <c r="E117" s="167"/>
      <c r="F117" s="142"/>
      <c r="G117" s="161"/>
      <c r="H117" s="142"/>
      <c r="I117" s="144"/>
      <c r="J117" s="142"/>
      <c r="K117" s="144"/>
      <c r="L117" s="142"/>
      <c r="M117" s="142"/>
      <c r="N117" s="142"/>
      <c r="O117" s="142"/>
      <c r="P117" s="142"/>
      <c r="Q117" s="158"/>
      <c r="R117" s="200"/>
      <c r="S117" s="159"/>
    </row>
    <row r="118" spans="3:28" ht="15.75" thickBot="1" x14ac:dyDescent="0.3">
      <c r="C118" s="154"/>
      <c r="D118" s="155"/>
      <c r="E118" s="167"/>
      <c r="F118" s="142"/>
      <c r="G118" s="161"/>
      <c r="H118" s="142"/>
      <c r="I118" s="144"/>
      <c r="J118" s="142"/>
      <c r="K118" s="144"/>
      <c r="L118" s="142"/>
      <c r="M118" s="142"/>
      <c r="N118" s="142"/>
      <c r="O118" s="142"/>
      <c r="P118" s="142"/>
      <c r="Q118" s="158"/>
      <c r="R118" s="200"/>
      <c r="S118" s="159"/>
      <c r="U118" s="229" t="s">
        <v>134</v>
      </c>
      <c r="V118" s="230"/>
      <c r="W118" s="230"/>
      <c r="X118" s="230"/>
      <c r="Y118" s="230"/>
      <c r="Z118" s="230"/>
      <c r="AA118" s="230"/>
      <c r="AB118" s="231"/>
    </row>
    <row r="119" spans="3:28" x14ac:dyDescent="0.25">
      <c r="C119" s="154"/>
      <c r="D119" s="155"/>
      <c r="E119" s="167"/>
      <c r="F119" s="142"/>
      <c r="G119" s="161"/>
      <c r="H119" s="142"/>
      <c r="I119" s="144"/>
      <c r="J119" s="142"/>
      <c r="K119" s="144"/>
      <c r="L119" s="142"/>
      <c r="M119" s="142"/>
      <c r="N119" s="142"/>
      <c r="O119" s="142"/>
      <c r="P119" s="142"/>
      <c r="Q119" s="158"/>
      <c r="R119" s="200"/>
      <c r="S119" s="159"/>
      <c r="U119" s="134"/>
      <c r="V119" s="135"/>
      <c r="W119" s="135"/>
      <c r="X119" s="135"/>
      <c r="Y119" s="135"/>
      <c r="Z119" s="135"/>
      <c r="AA119" s="135"/>
      <c r="AB119" s="136"/>
    </row>
    <row r="120" spans="3:28" x14ac:dyDescent="0.25">
      <c r="C120" s="154"/>
      <c r="D120" s="155"/>
      <c r="E120" s="167"/>
      <c r="F120" s="142"/>
      <c r="G120" s="161"/>
      <c r="H120" s="142"/>
      <c r="I120" s="144"/>
      <c r="J120" s="142"/>
      <c r="K120" s="144"/>
      <c r="L120" s="142"/>
      <c r="M120" s="142"/>
      <c r="N120" s="142"/>
      <c r="O120" s="142"/>
      <c r="P120" s="142"/>
      <c r="Q120" s="158"/>
      <c r="R120" s="200"/>
      <c r="S120" s="159"/>
      <c r="U120" s="158"/>
      <c r="V120" s="200"/>
      <c r="W120" s="200"/>
      <c r="X120" s="200"/>
      <c r="Y120" s="200"/>
      <c r="Z120" s="200"/>
      <c r="AA120" s="200"/>
      <c r="AB120" s="159"/>
    </row>
    <row r="121" spans="3:28" ht="15.75" thickBot="1" x14ac:dyDescent="0.3">
      <c r="C121" s="156"/>
      <c r="D121" s="157"/>
      <c r="E121" s="168"/>
      <c r="F121" s="128"/>
      <c r="G121" s="169"/>
      <c r="H121" s="128"/>
      <c r="I121" s="141"/>
      <c r="J121" s="128"/>
      <c r="K121" s="141"/>
      <c r="L121" s="128"/>
      <c r="M121" s="128"/>
      <c r="N121" s="128"/>
      <c r="O121" s="128"/>
      <c r="P121" s="128"/>
      <c r="Q121" s="137"/>
      <c r="R121" s="138"/>
      <c r="S121" s="139"/>
      <c r="U121" s="158"/>
      <c r="V121" s="200"/>
      <c r="W121" s="200"/>
      <c r="X121" s="200"/>
      <c r="Y121" s="200"/>
      <c r="Z121" s="200"/>
      <c r="AA121" s="200"/>
      <c r="AB121" s="159"/>
    </row>
    <row r="122" spans="3:28" ht="30.75" thickBot="1" x14ac:dyDescent="0.3">
      <c r="C122" s="170" t="s">
        <v>113</v>
      </c>
      <c r="D122" s="171"/>
      <c r="E122" s="18" t="s">
        <v>0</v>
      </c>
      <c r="F122" s="18" t="s">
        <v>1</v>
      </c>
      <c r="G122" s="18" t="s">
        <v>2</v>
      </c>
      <c r="H122" s="18" t="s">
        <v>3</v>
      </c>
      <c r="I122" s="18" t="s">
        <v>4</v>
      </c>
      <c r="J122" s="18" t="s">
        <v>5</v>
      </c>
      <c r="K122" s="18" t="s">
        <v>6</v>
      </c>
      <c r="L122" s="18" t="s">
        <v>7</v>
      </c>
      <c r="M122" s="18" t="s">
        <v>8</v>
      </c>
      <c r="N122" s="18" t="s">
        <v>91</v>
      </c>
      <c r="O122" s="18" t="s">
        <v>70</v>
      </c>
      <c r="P122" s="18" t="s">
        <v>9</v>
      </c>
      <c r="Q122" s="131" t="s">
        <v>74</v>
      </c>
      <c r="R122" s="132"/>
      <c r="S122" s="133"/>
      <c r="U122" s="158"/>
      <c r="V122" s="200"/>
      <c r="W122" s="200"/>
      <c r="X122" s="200"/>
      <c r="Y122" s="200"/>
      <c r="Z122" s="200"/>
      <c r="AA122" s="200"/>
      <c r="AB122" s="159"/>
    </row>
    <row r="123" spans="3:28" ht="15" customHeight="1" x14ac:dyDescent="0.25">
      <c r="C123" s="134"/>
      <c r="D123" s="136"/>
      <c r="E123" s="127" t="s">
        <v>63</v>
      </c>
      <c r="F123" s="127"/>
      <c r="G123" s="178" t="s">
        <v>69</v>
      </c>
      <c r="H123" s="164"/>
      <c r="I123" s="140"/>
      <c r="J123" s="140"/>
      <c r="K123" s="127" t="s">
        <v>128</v>
      </c>
      <c r="L123" s="127">
        <v>4</v>
      </c>
      <c r="M123" s="127">
        <v>16</v>
      </c>
      <c r="N123" s="127">
        <v>2</v>
      </c>
      <c r="O123" s="127">
        <v>1</v>
      </c>
      <c r="P123" s="127">
        <f>M123*O123</f>
        <v>16</v>
      </c>
      <c r="Q123" s="182" t="s">
        <v>129</v>
      </c>
      <c r="R123" s="183"/>
      <c r="S123" s="184"/>
      <c r="U123" s="158"/>
      <c r="V123" s="200"/>
      <c r="W123" s="200"/>
      <c r="X123" s="200"/>
      <c r="Y123" s="200"/>
      <c r="Z123" s="200"/>
      <c r="AA123" s="200"/>
      <c r="AB123" s="159"/>
    </row>
    <row r="124" spans="3:28" x14ac:dyDescent="0.25">
      <c r="C124" s="158"/>
      <c r="D124" s="159"/>
      <c r="E124" s="142"/>
      <c r="F124" s="142"/>
      <c r="G124" s="179"/>
      <c r="H124" s="181"/>
      <c r="I124" s="144"/>
      <c r="J124" s="144"/>
      <c r="K124" s="142"/>
      <c r="L124" s="142"/>
      <c r="M124" s="142"/>
      <c r="N124" s="142"/>
      <c r="O124" s="142"/>
      <c r="P124" s="142"/>
      <c r="Q124" s="185"/>
      <c r="R124" s="186"/>
      <c r="S124" s="187"/>
      <c r="U124" s="158"/>
      <c r="V124" s="200"/>
      <c r="W124" s="200"/>
      <c r="X124" s="200"/>
      <c r="Y124" s="200"/>
      <c r="Z124" s="200"/>
      <c r="AA124" s="200"/>
      <c r="AB124" s="159"/>
    </row>
    <row r="125" spans="3:28" ht="15.75" thickBot="1" x14ac:dyDescent="0.3">
      <c r="C125" s="137"/>
      <c r="D125" s="139"/>
      <c r="E125" s="128"/>
      <c r="F125" s="128"/>
      <c r="G125" s="180"/>
      <c r="H125" s="165"/>
      <c r="I125" s="141"/>
      <c r="J125" s="141"/>
      <c r="K125" s="128"/>
      <c r="L125" s="128"/>
      <c r="M125" s="128"/>
      <c r="N125" s="128"/>
      <c r="O125" s="128"/>
      <c r="P125" s="128"/>
      <c r="Q125" s="188" t="s">
        <v>130</v>
      </c>
      <c r="R125" s="189"/>
      <c r="S125" s="190"/>
      <c r="U125" s="158"/>
      <c r="V125" s="200"/>
      <c r="W125" s="200"/>
      <c r="X125" s="200"/>
      <c r="Y125" s="200"/>
      <c r="Z125" s="200"/>
      <c r="AA125" s="200"/>
      <c r="AB125" s="159"/>
    </row>
    <row r="126" spans="3:28" ht="30.75" thickBot="1" x14ac:dyDescent="0.3">
      <c r="C126" s="170" t="s">
        <v>113</v>
      </c>
      <c r="D126" s="171"/>
      <c r="E126" s="18" t="s">
        <v>0</v>
      </c>
      <c r="F126" s="18" t="s">
        <v>1</v>
      </c>
      <c r="G126" s="18" t="s">
        <v>2</v>
      </c>
      <c r="H126" s="22" t="s">
        <v>3</v>
      </c>
      <c r="I126" s="18" t="s">
        <v>4</v>
      </c>
      <c r="J126" s="18" t="s">
        <v>5</v>
      </c>
      <c r="K126" s="18" t="s">
        <v>6</v>
      </c>
      <c r="L126" s="18" t="s">
        <v>7</v>
      </c>
      <c r="M126" s="18" t="s">
        <v>8</v>
      </c>
      <c r="N126" s="18" t="s">
        <v>91</v>
      </c>
      <c r="O126" s="18" t="s">
        <v>70</v>
      </c>
      <c r="P126" s="18" t="s">
        <v>9</v>
      </c>
      <c r="Q126" s="131" t="s">
        <v>74</v>
      </c>
      <c r="R126" s="132"/>
      <c r="S126" s="133"/>
      <c r="T126" s="33"/>
      <c r="U126" s="158"/>
      <c r="V126" s="200"/>
      <c r="W126" s="200"/>
      <c r="X126" s="200"/>
      <c r="Y126" s="200"/>
      <c r="Z126" s="200"/>
      <c r="AA126" s="200"/>
      <c r="AB126" s="159"/>
    </row>
    <row r="127" spans="3:28" x14ac:dyDescent="0.25">
      <c r="C127" s="134"/>
      <c r="D127" s="136"/>
      <c r="E127" s="166" t="s">
        <v>90</v>
      </c>
      <c r="F127" s="140"/>
      <c r="G127" s="140"/>
      <c r="H127" s="23" t="s">
        <v>76</v>
      </c>
      <c r="I127" s="13"/>
      <c r="J127" s="13"/>
      <c r="K127" s="29" t="s">
        <v>132</v>
      </c>
      <c r="L127" s="29"/>
      <c r="M127" s="127">
        <v>60</v>
      </c>
      <c r="N127" s="127"/>
      <c r="O127" s="127">
        <v>1</v>
      </c>
      <c r="P127" s="127">
        <v>60</v>
      </c>
      <c r="Q127" s="208" t="s">
        <v>125</v>
      </c>
      <c r="R127" s="209"/>
      <c r="S127" s="210"/>
      <c r="T127" s="34"/>
      <c r="U127" s="158"/>
      <c r="V127" s="200"/>
      <c r="W127" s="200"/>
      <c r="X127" s="200"/>
      <c r="Y127" s="200"/>
      <c r="Z127" s="200"/>
      <c r="AA127" s="200"/>
      <c r="AB127" s="159"/>
    </row>
    <row r="128" spans="3:28" x14ac:dyDescent="0.25">
      <c r="C128" s="158"/>
      <c r="D128" s="159"/>
      <c r="E128" s="167"/>
      <c r="F128" s="144"/>
      <c r="G128" s="144"/>
      <c r="H128" s="24" t="s">
        <v>124</v>
      </c>
      <c r="I128" s="27"/>
      <c r="J128" s="27"/>
      <c r="K128" s="27"/>
      <c r="L128" s="30"/>
      <c r="M128" s="142"/>
      <c r="N128" s="142"/>
      <c r="O128" s="142"/>
      <c r="P128" s="142"/>
      <c r="Q128" s="211"/>
      <c r="R128" s="212"/>
      <c r="S128" s="213"/>
      <c r="T128" s="34"/>
      <c r="U128" s="158"/>
      <c r="V128" s="200"/>
      <c r="W128" s="200"/>
      <c r="X128" s="200"/>
      <c r="Y128" s="200"/>
      <c r="Z128" s="200"/>
      <c r="AA128" s="200"/>
      <c r="AB128" s="159"/>
    </row>
    <row r="129" spans="3:28" ht="15.75" thickBot="1" x14ac:dyDescent="0.3">
      <c r="C129" s="158"/>
      <c r="D129" s="159"/>
      <c r="E129" s="167"/>
      <c r="F129" s="144"/>
      <c r="G129" s="144"/>
      <c r="H129" s="24" t="s">
        <v>77</v>
      </c>
      <c r="I129" s="27"/>
      <c r="J129" s="27"/>
      <c r="K129" s="27"/>
      <c r="L129" s="30">
        <v>2</v>
      </c>
      <c r="M129" s="142"/>
      <c r="N129" s="142"/>
      <c r="O129" s="142"/>
      <c r="P129" s="142"/>
      <c r="Q129" s="211"/>
      <c r="R129" s="212"/>
      <c r="S129" s="213"/>
      <c r="T129" s="34"/>
      <c r="U129" s="137"/>
      <c r="V129" s="138"/>
      <c r="W129" s="138"/>
      <c r="X129" s="138"/>
      <c r="Y129" s="138"/>
      <c r="Z129" s="138"/>
      <c r="AA129" s="138"/>
      <c r="AB129" s="139"/>
    </row>
    <row r="130" spans="3:28" x14ac:dyDescent="0.25">
      <c r="C130" s="158"/>
      <c r="D130" s="159"/>
      <c r="E130" s="167"/>
      <c r="F130" s="144"/>
      <c r="G130" s="144"/>
      <c r="H130" s="24" t="s">
        <v>78</v>
      </c>
      <c r="I130" s="27"/>
      <c r="J130" s="27"/>
      <c r="K130" s="27"/>
      <c r="L130" s="30">
        <v>5</v>
      </c>
      <c r="M130" s="142"/>
      <c r="N130" s="142"/>
      <c r="O130" s="142"/>
      <c r="P130" s="142"/>
      <c r="Q130" s="211"/>
      <c r="R130" s="212"/>
      <c r="S130" s="213"/>
      <c r="T130" s="34"/>
      <c r="U130" s="34"/>
    </row>
    <row r="131" spans="3:28" ht="15.75" thickBot="1" x14ac:dyDescent="0.3">
      <c r="C131" s="158"/>
      <c r="D131" s="159"/>
      <c r="E131" s="167"/>
      <c r="F131" s="144"/>
      <c r="G131" s="144"/>
      <c r="H131" s="24" t="s">
        <v>131</v>
      </c>
      <c r="I131" s="28"/>
      <c r="J131" s="27"/>
      <c r="K131" s="27"/>
      <c r="L131" s="30"/>
      <c r="M131" s="143"/>
      <c r="N131" s="143"/>
      <c r="O131" s="143"/>
      <c r="P131" s="143"/>
      <c r="Q131" s="214"/>
      <c r="R131" s="215"/>
      <c r="S131" s="216"/>
      <c r="T131" s="34"/>
      <c r="U131" s="34"/>
    </row>
    <row r="132" spans="3:28" ht="20.25" customHeight="1" thickBot="1" x14ac:dyDescent="0.3">
      <c r="C132" s="158"/>
      <c r="D132" s="159"/>
      <c r="E132" s="167"/>
      <c r="F132" s="144"/>
      <c r="G132" s="144"/>
      <c r="H132" s="162" t="s">
        <v>79</v>
      </c>
      <c r="I132" s="144"/>
      <c r="J132" s="144"/>
      <c r="K132" s="144"/>
      <c r="L132" s="142">
        <v>10</v>
      </c>
      <c r="M132" s="142">
        <v>20</v>
      </c>
      <c r="N132" s="142"/>
      <c r="O132" s="142">
        <v>3</v>
      </c>
      <c r="P132" s="142">
        <v>60</v>
      </c>
      <c r="Q132" s="191" t="s">
        <v>122</v>
      </c>
      <c r="R132" s="192"/>
      <c r="S132" s="193"/>
      <c r="T132" s="35"/>
      <c r="U132" s="229" t="s">
        <v>133</v>
      </c>
      <c r="V132" s="230"/>
      <c r="W132" s="230"/>
      <c r="X132" s="230"/>
      <c r="Y132" s="230"/>
      <c r="Z132" s="230"/>
      <c r="AA132" s="230"/>
      <c r="AB132" s="231"/>
    </row>
    <row r="133" spans="3:28" x14ac:dyDescent="0.25">
      <c r="C133" s="158"/>
      <c r="D133" s="159"/>
      <c r="E133" s="167"/>
      <c r="F133" s="144"/>
      <c r="G133" s="144"/>
      <c r="H133" s="162"/>
      <c r="I133" s="144"/>
      <c r="J133" s="144"/>
      <c r="K133" s="144"/>
      <c r="L133" s="142"/>
      <c r="M133" s="142"/>
      <c r="N133" s="142"/>
      <c r="O133" s="142"/>
      <c r="P133" s="142"/>
      <c r="Q133" s="194"/>
      <c r="R133" s="195"/>
      <c r="S133" s="196"/>
      <c r="T133" s="35"/>
      <c r="U133" s="232"/>
      <c r="V133" s="233"/>
      <c r="W133" s="233"/>
      <c r="X133" s="233"/>
      <c r="Y133" s="233"/>
      <c r="Z133" s="233"/>
      <c r="AA133" s="233"/>
      <c r="AB133" s="234"/>
    </row>
    <row r="134" spans="3:28" x14ac:dyDescent="0.25">
      <c r="C134" s="158"/>
      <c r="D134" s="159"/>
      <c r="E134" s="167"/>
      <c r="F134" s="144"/>
      <c r="G134" s="144"/>
      <c r="H134" s="163"/>
      <c r="I134" s="145"/>
      <c r="J134" s="145"/>
      <c r="K134" s="145"/>
      <c r="L134" s="143"/>
      <c r="M134" s="143"/>
      <c r="N134" s="143"/>
      <c r="O134" s="143"/>
      <c r="P134" s="143"/>
      <c r="Q134" s="197"/>
      <c r="R134" s="198"/>
      <c r="S134" s="199"/>
      <c r="T134" s="35"/>
      <c r="U134" s="235"/>
      <c r="V134" s="236"/>
      <c r="W134" s="236"/>
      <c r="X134" s="236"/>
      <c r="Y134" s="236"/>
      <c r="Z134" s="236"/>
      <c r="AA134" s="236"/>
      <c r="AB134" s="237"/>
    </row>
    <row r="135" spans="3:28" ht="19.5" customHeight="1" thickBot="1" x14ac:dyDescent="0.3">
      <c r="C135" s="137"/>
      <c r="D135" s="139"/>
      <c r="E135" s="168"/>
      <c r="F135" s="141"/>
      <c r="G135" s="141"/>
      <c r="H135" s="26" t="s">
        <v>80</v>
      </c>
      <c r="I135" s="21"/>
      <c r="J135" s="20"/>
      <c r="K135" s="20"/>
      <c r="L135" s="17"/>
      <c r="M135" s="31">
        <v>10</v>
      </c>
      <c r="N135" s="31"/>
      <c r="O135" s="31">
        <v>1</v>
      </c>
      <c r="P135" s="31">
        <v>10</v>
      </c>
      <c r="Q135" s="252" t="s">
        <v>123</v>
      </c>
      <c r="R135" s="253"/>
      <c r="S135" s="254"/>
      <c r="T135" s="36"/>
      <c r="U135" s="235"/>
      <c r="V135" s="236"/>
      <c r="W135" s="236"/>
      <c r="X135" s="236"/>
      <c r="Y135" s="236"/>
      <c r="Z135" s="236"/>
      <c r="AA135" s="236"/>
      <c r="AB135" s="237"/>
    </row>
    <row r="136" spans="3:28" ht="30.75" thickBot="1" x14ac:dyDescent="0.3">
      <c r="C136" s="170" t="s">
        <v>68</v>
      </c>
      <c r="D136" s="171"/>
      <c r="E136" s="18" t="s">
        <v>0</v>
      </c>
      <c r="F136" s="18" t="s">
        <v>1</v>
      </c>
      <c r="G136" s="18" t="s">
        <v>2</v>
      </c>
      <c r="H136" s="25" t="s">
        <v>3</v>
      </c>
      <c r="I136" s="18" t="s">
        <v>4</v>
      </c>
      <c r="J136" s="18" t="s">
        <v>5</v>
      </c>
      <c r="K136" s="18" t="s">
        <v>6</v>
      </c>
      <c r="L136" s="18" t="s">
        <v>7</v>
      </c>
      <c r="M136" s="18" t="s">
        <v>8</v>
      </c>
      <c r="N136" s="18" t="s">
        <v>91</v>
      </c>
      <c r="O136" s="18" t="s">
        <v>70</v>
      </c>
      <c r="P136" s="18" t="s">
        <v>9</v>
      </c>
      <c r="Q136" s="131" t="s">
        <v>74</v>
      </c>
      <c r="R136" s="132"/>
      <c r="S136" s="133"/>
      <c r="T136" s="33"/>
      <c r="U136" s="235"/>
      <c r="V136" s="236"/>
      <c r="W136" s="236"/>
      <c r="X136" s="236"/>
      <c r="Y136" s="236"/>
      <c r="Z136" s="236"/>
      <c r="AA136" s="236"/>
      <c r="AB136" s="237"/>
    </row>
    <row r="137" spans="3:28" x14ac:dyDescent="0.25">
      <c r="C137" s="134"/>
      <c r="D137" s="136"/>
      <c r="E137" s="127" t="s">
        <v>64</v>
      </c>
      <c r="F137" s="172"/>
      <c r="G137" s="174" t="s">
        <v>65</v>
      </c>
      <c r="H137" s="164"/>
      <c r="I137" s="140"/>
      <c r="J137" s="140"/>
      <c r="K137" s="13" t="s">
        <v>71</v>
      </c>
      <c r="L137" s="11">
        <v>4</v>
      </c>
      <c r="M137" s="9">
        <v>15</v>
      </c>
      <c r="N137" s="9">
        <v>3.6</v>
      </c>
      <c r="O137" s="9">
        <v>6</v>
      </c>
      <c r="P137" s="9">
        <f>N137*O137</f>
        <v>21.6</v>
      </c>
      <c r="Q137" s="246" t="s">
        <v>120</v>
      </c>
      <c r="R137" s="247"/>
      <c r="S137" s="247"/>
      <c r="T137" s="37"/>
      <c r="U137" s="235"/>
      <c r="V137" s="236"/>
      <c r="W137" s="236"/>
      <c r="X137" s="236"/>
      <c r="Y137" s="236"/>
      <c r="Z137" s="236"/>
      <c r="AA137" s="236"/>
      <c r="AB137" s="237"/>
    </row>
    <row r="138" spans="3:28" ht="15.75" thickBot="1" x14ac:dyDescent="0.3">
      <c r="C138" s="158"/>
      <c r="D138" s="159"/>
      <c r="E138" s="142"/>
      <c r="F138" s="173"/>
      <c r="G138" s="175"/>
      <c r="H138" s="165"/>
      <c r="I138" s="141"/>
      <c r="J138" s="141"/>
      <c r="K138" s="14" t="s">
        <v>72</v>
      </c>
      <c r="L138" s="12">
        <v>4</v>
      </c>
      <c r="M138" s="10">
        <v>15</v>
      </c>
      <c r="N138" s="10">
        <v>3.6</v>
      </c>
      <c r="O138" s="10">
        <v>6</v>
      </c>
      <c r="P138" s="10">
        <f>N138*O138</f>
        <v>21.6</v>
      </c>
      <c r="Q138" s="255"/>
      <c r="R138" s="256"/>
      <c r="S138" s="256"/>
      <c r="T138" s="37"/>
      <c r="U138" s="235"/>
      <c r="V138" s="236"/>
      <c r="W138" s="236"/>
      <c r="X138" s="236"/>
      <c r="Y138" s="236"/>
      <c r="Z138" s="236"/>
      <c r="AA138" s="236"/>
      <c r="AB138" s="237"/>
    </row>
    <row r="139" spans="3:28" x14ac:dyDescent="0.25">
      <c r="C139" s="158"/>
      <c r="D139" s="159"/>
      <c r="E139" s="142"/>
      <c r="F139" s="176"/>
      <c r="G139" s="146" t="s">
        <v>66</v>
      </c>
      <c r="H139" s="164"/>
      <c r="I139" s="140"/>
      <c r="J139" s="140"/>
      <c r="K139" s="140"/>
      <c r="L139" s="127">
        <v>10</v>
      </c>
      <c r="M139" s="127">
        <v>45</v>
      </c>
      <c r="N139" s="127">
        <v>3.6</v>
      </c>
      <c r="O139" s="127">
        <v>15</v>
      </c>
      <c r="P139" s="127">
        <v>54</v>
      </c>
      <c r="Q139" s="134"/>
      <c r="R139" s="135"/>
      <c r="S139" s="135"/>
      <c r="T139" s="32"/>
      <c r="U139" s="235"/>
      <c r="V139" s="236"/>
      <c r="W139" s="236"/>
      <c r="X139" s="236"/>
      <c r="Y139" s="236"/>
      <c r="Z139" s="236"/>
      <c r="AA139" s="236"/>
      <c r="AB139" s="237"/>
    </row>
    <row r="140" spans="3:28" ht="15.75" thickBot="1" x14ac:dyDescent="0.3">
      <c r="C140" s="158"/>
      <c r="D140" s="159"/>
      <c r="E140" s="142"/>
      <c r="F140" s="177"/>
      <c r="G140" s="147"/>
      <c r="H140" s="165"/>
      <c r="I140" s="141"/>
      <c r="J140" s="141"/>
      <c r="K140" s="141"/>
      <c r="L140" s="128"/>
      <c r="M140" s="128"/>
      <c r="N140" s="128"/>
      <c r="O140" s="128"/>
      <c r="P140" s="128"/>
      <c r="Q140" s="158"/>
      <c r="R140" s="200"/>
      <c r="S140" s="200"/>
      <c r="T140" s="32"/>
      <c r="U140" s="235"/>
      <c r="V140" s="236"/>
      <c r="W140" s="236"/>
      <c r="X140" s="236"/>
      <c r="Y140" s="236"/>
      <c r="Z140" s="236"/>
      <c r="AA140" s="236"/>
      <c r="AB140" s="237"/>
    </row>
    <row r="141" spans="3:28" x14ac:dyDescent="0.25">
      <c r="C141" s="158"/>
      <c r="D141" s="159"/>
      <c r="E141" s="142"/>
      <c r="F141" s="176"/>
      <c r="G141" s="146" t="s">
        <v>119</v>
      </c>
      <c r="H141" s="164"/>
      <c r="I141" s="140"/>
      <c r="J141" s="140"/>
      <c r="K141" s="140"/>
      <c r="L141" s="127">
        <v>3</v>
      </c>
      <c r="M141" s="127">
        <v>20</v>
      </c>
      <c r="N141" s="127">
        <v>3.6</v>
      </c>
      <c r="O141" s="127">
        <v>3</v>
      </c>
      <c r="P141" s="127">
        <v>10.8</v>
      </c>
      <c r="Q141" s="158"/>
      <c r="R141" s="200"/>
      <c r="S141" s="200"/>
      <c r="T141" s="32"/>
      <c r="U141" s="235"/>
      <c r="V141" s="236"/>
      <c r="W141" s="236"/>
      <c r="X141" s="236"/>
      <c r="Y141" s="236"/>
      <c r="Z141" s="236"/>
      <c r="AA141" s="236"/>
      <c r="AB141" s="237"/>
    </row>
    <row r="142" spans="3:28" ht="15.75" thickBot="1" x14ac:dyDescent="0.3">
      <c r="C142" s="158"/>
      <c r="D142" s="159"/>
      <c r="E142" s="142"/>
      <c r="F142" s="177"/>
      <c r="G142" s="147"/>
      <c r="H142" s="165"/>
      <c r="I142" s="141"/>
      <c r="J142" s="141"/>
      <c r="K142" s="141"/>
      <c r="L142" s="128"/>
      <c r="M142" s="128"/>
      <c r="N142" s="128"/>
      <c r="O142" s="128"/>
      <c r="P142" s="128"/>
      <c r="Q142" s="137"/>
      <c r="R142" s="138"/>
      <c r="S142" s="138"/>
      <c r="T142" s="32"/>
      <c r="U142" s="235"/>
      <c r="V142" s="236"/>
      <c r="W142" s="236"/>
      <c r="X142" s="236"/>
      <c r="Y142" s="236"/>
      <c r="Z142" s="236"/>
      <c r="AA142" s="236"/>
      <c r="AB142" s="237"/>
    </row>
    <row r="143" spans="3:28" ht="15.75" thickBot="1" x14ac:dyDescent="0.3">
      <c r="C143" s="158"/>
      <c r="D143" s="159"/>
      <c r="E143" s="142"/>
      <c r="F143" s="146"/>
      <c r="G143" s="146" t="s">
        <v>67</v>
      </c>
      <c r="H143" s="164"/>
      <c r="I143" s="140"/>
      <c r="J143" s="140"/>
      <c r="K143" s="140"/>
      <c r="L143" s="129">
        <v>5</v>
      </c>
      <c r="M143" s="129">
        <v>15</v>
      </c>
      <c r="N143" s="127">
        <v>3.6</v>
      </c>
      <c r="O143" s="129">
        <v>5</v>
      </c>
      <c r="P143" s="129">
        <f>N143*O143</f>
        <v>18</v>
      </c>
      <c r="Q143" s="208" t="s">
        <v>121</v>
      </c>
      <c r="R143" s="209"/>
      <c r="S143" s="209"/>
      <c r="T143" s="34"/>
      <c r="U143" s="238"/>
      <c r="V143" s="239"/>
      <c r="W143" s="239"/>
      <c r="X143" s="239"/>
      <c r="Y143" s="239"/>
      <c r="Z143" s="239"/>
      <c r="AA143" s="239"/>
      <c r="AB143" s="240"/>
    </row>
    <row r="144" spans="3:28" ht="15.75" thickBot="1" x14ac:dyDescent="0.3">
      <c r="C144" s="137"/>
      <c r="D144" s="139"/>
      <c r="E144" s="128"/>
      <c r="F144" s="147"/>
      <c r="G144" s="147"/>
      <c r="H144" s="165"/>
      <c r="I144" s="141"/>
      <c r="J144" s="141"/>
      <c r="K144" s="141"/>
      <c r="L144" s="130"/>
      <c r="M144" s="130"/>
      <c r="N144" s="128"/>
      <c r="O144" s="130"/>
      <c r="P144" s="130"/>
      <c r="Q144" s="214"/>
      <c r="R144" s="215"/>
      <c r="S144" s="215"/>
      <c r="T144" s="34"/>
      <c r="U144" s="34"/>
    </row>
    <row r="145" spans="3:28" ht="30.75" thickBot="1" x14ac:dyDescent="0.3">
      <c r="C145" s="170" t="s">
        <v>68</v>
      </c>
      <c r="D145" s="171"/>
      <c r="E145" s="18" t="s">
        <v>0</v>
      </c>
      <c r="F145" s="18" t="s">
        <v>1</v>
      </c>
      <c r="G145" s="18" t="s">
        <v>2</v>
      </c>
      <c r="H145" s="18" t="s">
        <v>3</v>
      </c>
      <c r="I145" s="18" t="s">
        <v>4</v>
      </c>
      <c r="J145" s="18" t="s">
        <v>5</v>
      </c>
      <c r="K145" s="18" t="s">
        <v>6</v>
      </c>
      <c r="L145" s="18" t="s">
        <v>7</v>
      </c>
      <c r="M145" s="18" t="s">
        <v>8</v>
      </c>
      <c r="N145" s="18" t="s">
        <v>91</v>
      </c>
      <c r="O145" s="18" t="s">
        <v>70</v>
      </c>
      <c r="P145" s="18" t="s">
        <v>9</v>
      </c>
      <c r="Q145" s="131" t="s">
        <v>74</v>
      </c>
      <c r="R145" s="132"/>
      <c r="S145" s="133"/>
      <c r="T145" s="33"/>
      <c r="U145" s="33"/>
    </row>
    <row r="146" spans="3:28" ht="15.75" thickBot="1" x14ac:dyDescent="0.3">
      <c r="C146" s="134"/>
      <c r="D146" s="136"/>
      <c r="E146" s="127" t="s">
        <v>114</v>
      </c>
      <c r="F146" s="140"/>
      <c r="G146" s="140"/>
      <c r="H146" s="140"/>
      <c r="I146" s="140"/>
      <c r="J146" s="140"/>
      <c r="K146" s="140"/>
      <c r="L146" s="140"/>
      <c r="M146" s="127">
        <v>10</v>
      </c>
      <c r="N146" s="127"/>
      <c r="O146" s="127">
        <v>1</v>
      </c>
      <c r="P146" s="127">
        <f>M146*O146</f>
        <v>10</v>
      </c>
      <c r="Q146" s="134"/>
      <c r="R146" s="135"/>
      <c r="S146" s="136"/>
      <c r="T146" s="32"/>
      <c r="U146" s="229" t="s">
        <v>135</v>
      </c>
      <c r="V146" s="230"/>
      <c r="W146" s="230"/>
      <c r="X146" s="230"/>
      <c r="Y146" s="230"/>
      <c r="Z146" s="230"/>
      <c r="AA146" s="230"/>
      <c r="AB146" s="231"/>
    </row>
    <row r="147" spans="3:28" ht="15.75" thickBot="1" x14ac:dyDescent="0.3">
      <c r="C147" s="137"/>
      <c r="D147" s="139"/>
      <c r="E147" s="128"/>
      <c r="F147" s="141"/>
      <c r="G147" s="141"/>
      <c r="H147" s="141"/>
      <c r="I147" s="141"/>
      <c r="J147" s="141"/>
      <c r="K147" s="141"/>
      <c r="L147" s="141"/>
      <c r="M147" s="128"/>
      <c r="N147" s="128"/>
      <c r="O147" s="128"/>
      <c r="P147" s="128"/>
      <c r="Q147" s="137"/>
      <c r="R147" s="138"/>
      <c r="S147" s="139"/>
      <c r="T147" s="32"/>
      <c r="U147" s="220"/>
      <c r="V147" s="221"/>
      <c r="W147" s="221"/>
      <c r="X147" s="221"/>
      <c r="Y147" s="221"/>
      <c r="Z147" s="221"/>
      <c r="AA147" s="221"/>
      <c r="AB147" s="222"/>
    </row>
    <row r="148" spans="3:28" x14ac:dyDescent="0.25">
      <c r="C148" s="134"/>
      <c r="D148" s="136"/>
      <c r="E148" s="127" t="s">
        <v>115</v>
      </c>
      <c r="F148" s="140"/>
      <c r="G148" s="140"/>
      <c r="H148" s="140"/>
      <c r="I148" s="140"/>
      <c r="J148" s="140"/>
      <c r="K148" s="140"/>
      <c r="L148" s="140"/>
      <c r="M148" s="127">
        <v>10</v>
      </c>
      <c r="N148" s="127"/>
      <c r="O148" s="127">
        <v>1</v>
      </c>
      <c r="P148" s="127">
        <f t="shared" ref="P148" si="11">M148*O148</f>
        <v>10</v>
      </c>
      <c r="Q148" s="134"/>
      <c r="R148" s="135"/>
      <c r="S148" s="136"/>
      <c r="T148" s="32"/>
      <c r="U148" s="223"/>
      <c r="V148" s="224"/>
      <c r="W148" s="224"/>
      <c r="X148" s="224"/>
      <c r="Y148" s="224"/>
      <c r="Z148" s="224"/>
      <c r="AA148" s="224"/>
      <c r="AB148" s="225"/>
    </row>
    <row r="149" spans="3:28" ht="15.75" thickBot="1" x14ac:dyDescent="0.3">
      <c r="C149" s="137"/>
      <c r="D149" s="139"/>
      <c r="E149" s="128"/>
      <c r="F149" s="141"/>
      <c r="G149" s="141"/>
      <c r="H149" s="141"/>
      <c r="I149" s="141"/>
      <c r="J149" s="141"/>
      <c r="K149" s="141"/>
      <c r="L149" s="141"/>
      <c r="M149" s="128"/>
      <c r="N149" s="128"/>
      <c r="O149" s="128"/>
      <c r="P149" s="128"/>
      <c r="Q149" s="137"/>
      <c r="R149" s="138"/>
      <c r="S149" s="139"/>
      <c r="T149" s="32"/>
      <c r="U149" s="223"/>
      <c r="V149" s="224"/>
      <c r="W149" s="224"/>
      <c r="X149" s="224"/>
      <c r="Y149" s="224"/>
      <c r="Z149" s="224"/>
      <c r="AA149" s="224"/>
      <c r="AB149" s="225"/>
    </row>
    <row r="150" spans="3:28" x14ac:dyDescent="0.25">
      <c r="C150" s="134"/>
      <c r="D150" s="136"/>
      <c r="E150" s="127" t="s">
        <v>116</v>
      </c>
      <c r="F150" s="140"/>
      <c r="G150" s="140"/>
      <c r="H150" s="140"/>
      <c r="I150" s="140"/>
      <c r="J150" s="140"/>
      <c r="K150" s="140"/>
      <c r="L150" s="140"/>
      <c r="M150" s="127">
        <v>15</v>
      </c>
      <c r="N150" s="127"/>
      <c r="O150" s="127">
        <v>1</v>
      </c>
      <c r="P150" s="127">
        <f t="shared" ref="P150" si="12">M150*O150</f>
        <v>15</v>
      </c>
      <c r="Q150" s="134"/>
      <c r="R150" s="135"/>
      <c r="S150" s="136"/>
      <c r="T150" s="32"/>
      <c r="U150" s="223"/>
      <c r="V150" s="224"/>
      <c r="W150" s="224"/>
      <c r="X150" s="224"/>
      <c r="Y150" s="224"/>
      <c r="Z150" s="224"/>
      <c r="AA150" s="224"/>
      <c r="AB150" s="225"/>
    </row>
    <row r="151" spans="3:28" ht="15.75" thickBot="1" x14ac:dyDescent="0.3">
      <c r="C151" s="137"/>
      <c r="D151" s="139"/>
      <c r="E151" s="128"/>
      <c r="F151" s="141"/>
      <c r="G151" s="141"/>
      <c r="H151" s="141"/>
      <c r="I151" s="141"/>
      <c r="J151" s="141"/>
      <c r="K151" s="141"/>
      <c r="L151" s="141"/>
      <c r="M151" s="128"/>
      <c r="N151" s="128"/>
      <c r="O151" s="128"/>
      <c r="P151" s="128"/>
      <c r="Q151" s="137"/>
      <c r="R151" s="138"/>
      <c r="S151" s="139"/>
      <c r="T151" s="32"/>
      <c r="U151" s="223"/>
      <c r="V151" s="224"/>
      <c r="W151" s="224"/>
      <c r="X151" s="224"/>
      <c r="Y151" s="224"/>
      <c r="Z151" s="224"/>
      <c r="AA151" s="224"/>
      <c r="AB151" s="225"/>
    </row>
    <row r="152" spans="3:28" x14ac:dyDescent="0.25">
      <c r="C152" s="134"/>
      <c r="D152" s="136"/>
      <c r="E152" s="127" t="s">
        <v>117</v>
      </c>
      <c r="F152" s="140"/>
      <c r="G152" s="140"/>
      <c r="H152" s="140"/>
      <c r="I152" s="140"/>
      <c r="J152" s="140"/>
      <c r="K152" s="140"/>
      <c r="L152" s="140"/>
      <c r="M152" s="127">
        <v>50</v>
      </c>
      <c r="N152" s="127"/>
      <c r="O152" s="127">
        <v>1</v>
      </c>
      <c r="P152" s="127">
        <f t="shared" ref="P152" si="13">M152*O152</f>
        <v>50</v>
      </c>
      <c r="Q152" s="134"/>
      <c r="R152" s="135"/>
      <c r="S152" s="136"/>
      <c r="T152" s="32"/>
      <c r="U152" s="223"/>
      <c r="V152" s="224"/>
      <c r="W152" s="224"/>
      <c r="X152" s="224"/>
      <c r="Y152" s="224"/>
      <c r="Z152" s="224"/>
      <c r="AA152" s="224"/>
      <c r="AB152" s="225"/>
    </row>
    <row r="153" spans="3:28" ht="15.75" thickBot="1" x14ac:dyDescent="0.3">
      <c r="C153" s="137"/>
      <c r="D153" s="139"/>
      <c r="E153" s="128"/>
      <c r="F153" s="141"/>
      <c r="G153" s="141"/>
      <c r="H153" s="141"/>
      <c r="I153" s="141"/>
      <c r="J153" s="141"/>
      <c r="K153" s="141"/>
      <c r="L153" s="141"/>
      <c r="M153" s="128"/>
      <c r="N153" s="128"/>
      <c r="O153" s="128"/>
      <c r="P153" s="128"/>
      <c r="Q153" s="137"/>
      <c r="R153" s="138"/>
      <c r="S153" s="139"/>
      <c r="T153" s="32"/>
      <c r="U153" s="223"/>
      <c r="V153" s="224"/>
      <c r="W153" s="224"/>
      <c r="X153" s="224"/>
      <c r="Y153" s="224"/>
      <c r="Z153" s="224"/>
      <c r="AA153" s="224"/>
      <c r="AB153" s="225"/>
    </row>
    <row r="154" spans="3:28" ht="15" customHeight="1" x14ac:dyDescent="0.25">
      <c r="C154" s="134"/>
      <c r="D154" s="136"/>
      <c r="E154" s="127" t="s">
        <v>118</v>
      </c>
      <c r="F154" s="140"/>
      <c r="G154" s="140"/>
      <c r="H154" s="146" t="s">
        <v>126</v>
      </c>
      <c r="I154" s="148" t="s">
        <v>127</v>
      </c>
      <c r="J154" s="140"/>
      <c r="K154" s="150"/>
      <c r="L154" s="140"/>
      <c r="M154" s="127">
        <v>20</v>
      </c>
      <c r="N154" s="127"/>
      <c r="O154" s="127">
        <v>1</v>
      </c>
      <c r="P154" s="127">
        <f t="shared" ref="P154" si="14">M154*O154</f>
        <v>20</v>
      </c>
      <c r="Q154" s="134"/>
      <c r="R154" s="135"/>
      <c r="S154" s="136"/>
      <c r="T154" s="32"/>
      <c r="U154" s="223"/>
      <c r="V154" s="224"/>
      <c r="W154" s="224"/>
      <c r="X154" s="224"/>
      <c r="Y154" s="224"/>
      <c r="Z154" s="224"/>
      <c r="AA154" s="224"/>
      <c r="AB154" s="225"/>
    </row>
    <row r="155" spans="3:28" ht="30.75" customHeight="1" thickBot="1" x14ac:dyDescent="0.3">
      <c r="C155" s="137"/>
      <c r="D155" s="139"/>
      <c r="E155" s="128"/>
      <c r="F155" s="141"/>
      <c r="G155" s="141"/>
      <c r="H155" s="147"/>
      <c r="I155" s="149"/>
      <c r="J155" s="141"/>
      <c r="K155" s="151"/>
      <c r="L155" s="141"/>
      <c r="M155" s="128"/>
      <c r="N155" s="128"/>
      <c r="O155" s="128"/>
      <c r="P155" s="128"/>
      <c r="Q155" s="137"/>
      <c r="R155" s="138"/>
      <c r="S155" s="139"/>
      <c r="T155" s="32"/>
      <c r="U155" s="223"/>
      <c r="V155" s="224"/>
      <c r="W155" s="224"/>
      <c r="X155" s="224"/>
      <c r="Y155" s="224"/>
      <c r="Z155" s="224"/>
      <c r="AA155" s="224"/>
      <c r="AB155" s="225"/>
    </row>
    <row r="156" spans="3:28" ht="30.75" thickBot="1" x14ac:dyDescent="0.3">
      <c r="C156" s="170" t="s">
        <v>68</v>
      </c>
      <c r="D156" s="171"/>
      <c r="E156" s="18" t="s">
        <v>0</v>
      </c>
      <c r="F156" s="18" t="s">
        <v>1</v>
      </c>
      <c r="G156" s="18" t="s">
        <v>2</v>
      </c>
      <c r="H156" s="18" t="s">
        <v>3</v>
      </c>
      <c r="I156" s="18" t="s">
        <v>4</v>
      </c>
      <c r="J156" s="18" t="s">
        <v>5</v>
      </c>
      <c r="K156" s="18" t="s">
        <v>6</v>
      </c>
      <c r="L156" s="18" t="s">
        <v>7</v>
      </c>
      <c r="M156" s="18" t="s">
        <v>8</v>
      </c>
      <c r="N156" s="18" t="s">
        <v>91</v>
      </c>
      <c r="O156" s="18" t="s">
        <v>70</v>
      </c>
      <c r="P156" s="18" t="s">
        <v>9</v>
      </c>
      <c r="Q156" s="131" t="s">
        <v>74</v>
      </c>
      <c r="R156" s="132"/>
      <c r="S156" s="133"/>
      <c r="T156" s="33"/>
      <c r="U156" s="223"/>
      <c r="V156" s="224"/>
      <c r="W156" s="224"/>
      <c r="X156" s="224"/>
      <c r="Y156" s="224"/>
      <c r="Z156" s="224"/>
      <c r="AA156" s="224"/>
      <c r="AB156" s="225"/>
    </row>
    <row r="157" spans="3:28" ht="15.75" thickBot="1" x14ac:dyDescent="0.3">
      <c r="C157" s="217"/>
      <c r="D157" s="218"/>
      <c r="E157" s="3" t="s">
        <v>136</v>
      </c>
      <c r="F157" s="3"/>
      <c r="G157" s="3"/>
      <c r="H157" s="3"/>
      <c r="I157" s="3"/>
      <c r="J157" s="3"/>
      <c r="K157" s="3"/>
      <c r="L157" s="3"/>
      <c r="M157" s="2">
        <v>70</v>
      </c>
      <c r="N157" s="2"/>
      <c r="O157" s="2">
        <v>1</v>
      </c>
      <c r="P157" s="2">
        <f>M157*O157</f>
        <v>70</v>
      </c>
      <c r="Q157" s="217"/>
      <c r="R157" s="219"/>
      <c r="S157" s="218"/>
      <c r="T157" s="32"/>
      <c r="U157" s="226"/>
      <c r="V157" s="227"/>
      <c r="W157" s="227"/>
      <c r="X157" s="227"/>
      <c r="Y157" s="227"/>
      <c r="Z157" s="227"/>
      <c r="AA157" s="227"/>
      <c r="AB157" s="228"/>
    </row>
    <row r="159" spans="3:28" ht="15.75" thickBot="1" x14ac:dyDescent="0.3"/>
    <row r="160" spans="3:28" ht="15.75" thickBot="1" x14ac:dyDescent="0.3">
      <c r="M160" s="38"/>
      <c r="N160" s="241" t="s">
        <v>145</v>
      </c>
      <c r="O160" s="242"/>
      <c r="P160" s="40">
        <f>P157+P154+P152+P150+P148+P146+P143+P141+P139+P138+P137+P135+P132+P127+P123+P115+P108+P101+P94+P87+P80+P73+P66+P59+P52+P45+P40+P34+P28+P21+P19+P18+P17+P16+P15+P14+P13+P12</f>
        <v>1347</v>
      </c>
    </row>
    <row r="161" spans="13:16" ht="15.75" thickBot="1" x14ac:dyDescent="0.3">
      <c r="M161" s="39"/>
      <c r="N161" s="241" t="s">
        <v>146</v>
      </c>
      <c r="O161" s="242"/>
      <c r="P161" s="41">
        <v>0.15</v>
      </c>
    </row>
  </sheetData>
  <mergeCells count="394">
    <mergeCell ref="O127:O131"/>
    <mergeCell ref="N127:N131"/>
    <mergeCell ref="N160:O160"/>
    <mergeCell ref="U132:AB132"/>
    <mergeCell ref="U119:AB129"/>
    <mergeCell ref="U118:AB118"/>
    <mergeCell ref="N94:N100"/>
    <mergeCell ref="O94:O100"/>
    <mergeCell ref="P94:P100"/>
    <mergeCell ref="Q135:S135"/>
    <mergeCell ref="Q136:S136"/>
    <mergeCell ref="O139:O140"/>
    <mergeCell ref="P139:P140"/>
    <mergeCell ref="O141:O142"/>
    <mergeCell ref="P141:P142"/>
    <mergeCell ref="Q127:S131"/>
    <mergeCell ref="Q146:S147"/>
    <mergeCell ref="Q148:S149"/>
    <mergeCell ref="Q150:S151"/>
    <mergeCell ref="Q108:S114"/>
    <mergeCell ref="P127:P131"/>
    <mergeCell ref="Q137:S138"/>
    <mergeCell ref="Q139:S142"/>
    <mergeCell ref="Q143:S144"/>
    <mergeCell ref="U12:AB12"/>
    <mergeCell ref="U13:AB14"/>
    <mergeCell ref="U104:AB116"/>
    <mergeCell ref="U103:AB103"/>
    <mergeCell ref="U16:AB17"/>
    <mergeCell ref="U15:AB15"/>
    <mergeCell ref="U18:AB18"/>
    <mergeCell ref="U19:AB29"/>
    <mergeCell ref="U30:AB30"/>
    <mergeCell ref="U31:AB48"/>
    <mergeCell ref="U49:AB49"/>
    <mergeCell ref="U50:AB64"/>
    <mergeCell ref="U65:AB65"/>
    <mergeCell ref="U66:AB87"/>
    <mergeCell ref="U88:AB88"/>
    <mergeCell ref="U89:AB102"/>
    <mergeCell ref="C156:D156"/>
    <mergeCell ref="Q156:S156"/>
    <mergeCell ref="C157:D157"/>
    <mergeCell ref="Q157:S157"/>
    <mergeCell ref="U147:AB157"/>
    <mergeCell ref="U146:AB146"/>
    <mergeCell ref="U133:AB143"/>
    <mergeCell ref="N161:O161"/>
    <mergeCell ref="C3:G3"/>
    <mergeCell ref="C5:G5"/>
    <mergeCell ref="C6:G6"/>
    <mergeCell ref="C7:G7"/>
    <mergeCell ref="C8:G8"/>
    <mergeCell ref="Q11:S11"/>
    <mergeCell ref="C11:D11"/>
    <mergeCell ref="Q18:S18"/>
    <mergeCell ref="Q19:S19"/>
    <mergeCell ref="C13:D19"/>
    <mergeCell ref="Q12:S12"/>
    <mergeCell ref="C12:D12"/>
    <mergeCell ref="E13:E19"/>
    <mergeCell ref="F13:F19"/>
    <mergeCell ref="G13:G19"/>
    <mergeCell ref="Q13:S13"/>
    <mergeCell ref="Q14:S14"/>
    <mergeCell ref="Q15:S15"/>
    <mergeCell ref="Q16:S16"/>
    <mergeCell ref="Q17:S17"/>
    <mergeCell ref="M21:M27"/>
    <mergeCell ref="N21:N27"/>
    <mergeCell ref="O21:O27"/>
    <mergeCell ref="P21:P27"/>
    <mergeCell ref="C20:D20"/>
    <mergeCell ref="Q20:S20"/>
    <mergeCell ref="E21:E27"/>
    <mergeCell ref="F21:F27"/>
    <mergeCell ref="G21:G27"/>
    <mergeCell ref="H21:H27"/>
    <mergeCell ref="I21:I27"/>
    <mergeCell ref="J21:J27"/>
    <mergeCell ref="K21:K27"/>
    <mergeCell ref="L21:L27"/>
    <mergeCell ref="Q21:S27"/>
    <mergeCell ref="C21:D27"/>
    <mergeCell ref="N45:N51"/>
    <mergeCell ref="K28:K33"/>
    <mergeCell ref="L28:L33"/>
    <mergeCell ref="M28:M33"/>
    <mergeCell ref="N28:N33"/>
    <mergeCell ref="O28:O33"/>
    <mergeCell ref="P28:P33"/>
    <mergeCell ref="E28:E44"/>
    <mergeCell ref="G28:G33"/>
    <mergeCell ref="H28:H33"/>
    <mergeCell ref="I28:I33"/>
    <mergeCell ref="J28:J33"/>
    <mergeCell ref="M40:M44"/>
    <mergeCell ref="N40:N44"/>
    <mergeCell ref="O40:O44"/>
    <mergeCell ref="P40:P44"/>
    <mergeCell ref="O34:O39"/>
    <mergeCell ref="P34:P39"/>
    <mergeCell ref="G40:G44"/>
    <mergeCell ref="H40:H44"/>
    <mergeCell ref="I40:I44"/>
    <mergeCell ref="J40:J44"/>
    <mergeCell ref="K40:K44"/>
    <mergeCell ref="L40:L44"/>
    <mergeCell ref="O87:O93"/>
    <mergeCell ref="O66:O72"/>
    <mergeCell ref="O52:O58"/>
    <mergeCell ref="P52:P58"/>
    <mergeCell ref="G59:G65"/>
    <mergeCell ref="H59:H65"/>
    <mergeCell ref="I59:I65"/>
    <mergeCell ref="J59:J65"/>
    <mergeCell ref="K59:K65"/>
    <mergeCell ref="L59:L65"/>
    <mergeCell ref="G52:G58"/>
    <mergeCell ref="H52:H58"/>
    <mergeCell ref="I52:I58"/>
    <mergeCell ref="J52:J58"/>
    <mergeCell ref="K52:K58"/>
    <mergeCell ref="L52:L58"/>
    <mergeCell ref="M52:M58"/>
    <mergeCell ref="N52:N58"/>
    <mergeCell ref="P66:P72"/>
    <mergeCell ref="M59:M65"/>
    <mergeCell ref="N59:N65"/>
    <mergeCell ref="O59:O65"/>
    <mergeCell ref="P59:P65"/>
    <mergeCell ref="I94:I100"/>
    <mergeCell ref="J94:J100"/>
    <mergeCell ref="K94:K100"/>
    <mergeCell ref="L94:L100"/>
    <mergeCell ref="P87:P93"/>
    <mergeCell ref="I87:I93"/>
    <mergeCell ref="J80:J86"/>
    <mergeCell ref="K80:K86"/>
    <mergeCell ref="L80:L86"/>
    <mergeCell ref="J87:J93"/>
    <mergeCell ref="K87:K93"/>
    <mergeCell ref="L87:L93"/>
    <mergeCell ref="M87:M93"/>
    <mergeCell ref="N87:N93"/>
    <mergeCell ref="I66:I72"/>
    <mergeCell ref="J66:J72"/>
    <mergeCell ref="M73:M79"/>
    <mergeCell ref="N73:N79"/>
    <mergeCell ref="K66:K72"/>
    <mergeCell ref="L66:L72"/>
    <mergeCell ref="M66:M72"/>
    <mergeCell ref="N66:N72"/>
    <mergeCell ref="L73:L79"/>
    <mergeCell ref="Q28:S33"/>
    <mergeCell ref="F34:F39"/>
    <mergeCell ref="G115:G121"/>
    <mergeCell ref="H115:H121"/>
    <mergeCell ref="I115:I121"/>
    <mergeCell ref="J115:J121"/>
    <mergeCell ref="K115:K121"/>
    <mergeCell ref="L115:L121"/>
    <mergeCell ref="M115:M121"/>
    <mergeCell ref="N115:N121"/>
    <mergeCell ref="K108:K114"/>
    <mergeCell ref="L108:L114"/>
    <mergeCell ref="M108:M114"/>
    <mergeCell ref="N108:N114"/>
    <mergeCell ref="O108:O114"/>
    <mergeCell ref="P108:P114"/>
    <mergeCell ref="G108:G114"/>
    <mergeCell ref="H108:H114"/>
    <mergeCell ref="J73:J79"/>
    <mergeCell ref="K73:K79"/>
    <mergeCell ref="J108:J114"/>
    <mergeCell ref="M101:M107"/>
    <mergeCell ref="N101:N107"/>
    <mergeCell ref="F66:F72"/>
    <mergeCell ref="F73:F79"/>
    <mergeCell ref="Q73:S79"/>
    <mergeCell ref="F80:F86"/>
    <mergeCell ref="Q80:S86"/>
    <mergeCell ref="M80:M86"/>
    <mergeCell ref="N80:N86"/>
    <mergeCell ref="O80:O86"/>
    <mergeCell ref="P80:P86"/>
    <mergeCell ref="O73:O79"/>
    <mergeCell ref="P73:P79"/>
    <mergeCell ref="G80:G86"/>
    <mergeCell ref="H80:H86"/>
    <mergeCell ref="I80:I86"/>
    <mergeCell ref="G73:G79"/>
    <mergeCell ref="I73:I79"/>
    <mergeCell ref="H94:H100"/>
    <mergeCell ref="Q34:S39"/>
    <mergeCell ref="F40:F44"/>
    <mergeCell ref="Q40:S44"/>
    <mergeCell ref="F45:F51"/>
    <mergeCell ref="Q45:S51"/>
    <mergeCell ref="F52:F58"/>
    <mergeCell ref="Q52:S58"/>
    <mergeCell ref="F59:F65"/>
    <mergeCell ref="Q59:S65"/>
    <mergeCell ref="I34:I39"/>
    <mergeCell ref="O45:O51"/>
    <mergeCell ref="P45:P51"/>
    <mergeCell ref="G45:G51"/>
    <mergeCell ref="H45:H51"/>
    <mergeCell ref="I45:I51"/>
    <mergeCell ref="J45:J51"/>
    <mergeCell ref="J34:J39"/>
    <mergeCell ref="K34:K39"/>
    <mergeCell ref="L34:L39"/>
    <mergeCell ref="M34:M39"/>
    <mergeCell ref="N34:N39"/>
    <mergeCell ref="K45:K51"/>
    <mergeCell ref="Q66:S72"/>
    <mergeCell ref="L45:L51"/>
    <mergeCell ref="M45:M51"/>
    <mergeCell ref="Q115:S121"/>
    <mergeCell ref="C122:D122"/>
    <mergeCell ref="Q122:S122"/>
    <mergeCell ref="F87:F93"/>
    <mergeCell ref="Q87:S93"/>
    <mergeCell ref="F94:F100"/>
    <mergeCell ref="Q94:S100"/>
    <mergeCell ref="F101:F107"/>
    <mergeCell ref="Q101:S107"/>
    <mergeCell ref="O115:O121"/>
    <mergeCell ref="P115:P121"/>
    <mergeCell ref="E108:E121"/>
    <mergeCell ref="O101:O107"/>
    <mergeCell ref="P101:P107"/>
    <mergeCell ref="G101:G107"/>
    <mergeCell ref="H101:H107"/>
    <mergeCell ref="I101:I107"/>
    <mergeCell ref="J101:J107"/>
    <mergeCell ref="K101:K107"/>
    <mergeCell ref="L101:L107"/>
    <mergeCell ref="M94:M100"/>
    <mergeCell ref="G87:G93"/>
    <mergeCell ref="I108:I114"/>
    <mergeCell ref="Q126:S126"/>
    <mergeCell ref="E127:E135"/>
    <mergeCell ref="K123:K125"/>
    <mergeCell ref="L123:L125"/>
    <mergeCell ref="M123:M125"/>
    <mergeCell ref="N123:N125"/>
    <mergeCell ref="O123:O125"/>
    <mergeCell ref="P123:P125"/>
    <mergeCell ref="E123:E125"/>
    <mergeCell ref="F123:F125"/>
    <mergeCell ref="G123:G125"/>
    <mergeCell ref="H123:H125"/>
    <mergeCell ref="I123:I125"/>
    <mergeCell ref="J123:J125"/>
    <mergeCell ref="Q123:S124"/>
    <mergeCell ref="Q125:S125"/>
    <mergeCell ref="I132:I134"/>
    <mergeCell ref="J132:J134"/>
    <mergeCell ref="L132:L134"/>
    <mergeCell ref="M132:M134"/>
    <mergeCell ref="N132:N134"/>
    <mergeCell ref="Q132:S134"/>
    <mergeCell ref="M127:M131"/>
    <mergeCell ref="I141:I142"/>
    <mergeCell ref="J141:J142"/>
    <mergeCell ref="K141:K142"/>
    <mergeCell ref="L141:L142"/>
    <mergeCell ref="H139:H140"/>
    <mergeCell ref="I139:I140"/>
    <mergeCell ref="J139:J140"/>
    <mergeCell ref="K139:K140"/>
    <mergeCell ref="L139:L140"/>
    <mergeCell ref="I143:I144"/>
    <mergeCell ref="J143:J144"/>
    <mergeCell ref="K143:K144"/>
    <mergeCell ref="G150:G151"/>
    <mergeCell ref="H150:H151"/>
    <mergeCell ref="I150:I151"/>
    <mergeCell ref="C126:D126"/>
    <mergeCell ref="C136:D136"/>
    <mergeCell ref="C145:D145"/>
    <mergeCell ref="G148:G149"/>
    <mergeCell ref="H148:H149"/>
    <mergeCell ref="I148:I149"/>
    <mergeCell ref="J148:J149"/>
    <mergeCell ref="K148:K149"/>
    <mergeCell ref="E137:E144"/>
    <mergeCell ref="F137:F138"/>
    <mergeCell ref="G137:G138"/>
    <mergeCell ref="H137:H138"/>
    <mergeCell ref="I137:I138"/>
    <mergeCell ref="J137:J138"/>
    <mergeCell ref="F139:F140"/>
    <mergeCell ref="G139:G140"/>
    <mergeCell ref="F141:F142"/>
    <mergeCell ref="G141:G142"/>
    <mergeCell ref="C28:D44"/>
    <mergeCell ref="C108:D121"/>
    <mergeCell ref="C123:D125"/>
    <mergeCell ref="C127:D135"/>
    <mergeCell ref="C137:D144"/>
    <mergeCell ref="C45:D107"/>
    <mergeCell ref="F108:F114"/>
    <mergeCell ref="F28:F33"/>
    <mergeCell ref="H87:H93"/>
    <mergeCell ref="H73:H79"/>
    <mergeCell ref="H34:H39"/>
    <mergeCell ref="H132:H134"/>
    <mergeCell ref="H143:H144"/>
    <mergeCell ref="H141:H142"/>
    <mergeCell ref="F143:F144"/>
    <mergeCell ref="G143:G144"/>
    <mergeCell ref="F127:F135"/>
    <mergeCell ref="G127:G135"/>
    <mergeCell ref="F115:F121"/>
    <mergeCell ref="E45:E107"/>
    <mergeCell ref="G66:G72"/>
    <mergeCell ref="H66:H72"/>
    <mergeCell ref="G34:G39"/>
    <mergeCell ref="G94:G100"/>
    <mergeCell ref="E152:E153"/>
    <mergeCell ref="E154:E155"/>
    <mergeCell ref="C152:D153"/>
    <mergeCell ref="C154:D155"/>
    <mergeCell ref="F146:F147"/>
    <mergeCell ref="F148:F149"/>
    <mergeCell ref="F150:F151"/>
    <mergeCell ref="F152:F153"/>
    <mergeCell ref="F154:F155"/>
    <mergeCell ref="E146:E147"/>
    <mergeCell ref="E148:E149"/>
    <mergeCell ref="E150:E151"/>
    <mergeCell ref="C146:D147"/>
    <mergeCell ref="C148:D149"/>
    <mergeCell ref="C150:D151"/>
    <mergeCell ref="G146:G147"/>
    <mergeCell ref="H146:H147"/>
    <mergeCell ref="I146:I147"/>
    <mergeCell ref="J146:J147"/>
    <mergeCell ref="K146:K147"/>
    <mergeCell ref="L146:L147"/>
    <mergeCell ref="G154:G155"/>
    <mergeCell ref="H154:H155"/>
    <mergeCell ref="I154:I155"/>
    <mergeCell ref="J154:J155"/>
    <mergeCell ref="K154:K155"/>
    <mergeCell ref="L154:L155"/>
    <mergeCell ref="G152:G153"/>
    <mergeCell ref="H152:H153"/>
    <mergeCell ref="I152:I153"/>
    <mergeCell ref="J152:J153"/>
    <mergeCell ref="K152:K153"/>
    <mergeCell ref="L152:L153"/>
    <mergeCell ref="L143:L144"/>
    <mergeCell ref="M143:M144"/>
    <mergeCell ref="N143:N144"/>
    <mergeCell ref="J150:J151"/>
    <mergeCell ref="K150:K151"/>
    <mergeCell ref="L150:L151"/>
    <mergeCell ref="O132:O134"/>
    <mergeCell ref="P132:P134"/>
    <mergeCell ref="K132:K134"/>
    <mergeCell ref="M150:M151"/>
    <mergeCell ref="N150:N151"/>
    <mergeCell ref="O150:O151"/>
    <mergeCell ref="P150:P151"/>
    <mergeCell ref="P148:P149"/>
    <mergeCell ref="M148:M149"/>
    <mergeCell ref="N148:N149"/>
    <mergeCell ref="O148:O149"/>
    <mergeCell ref="M146:M147"/>
    <mergeCell ref="N146:N147"/>
    <mergeCell ref="O146:O147"/>
    <mergeCell ref="P146:P147"/>
    <mergeCell ref="L148:L149"/>
    <mergeCell ref="N139:N140"/>
    <mergeCell ref="N141:N142"/>
    <mergeCell ref="M139:M140"/>
    <mergeCell ref="O143:O144"/>
    <mergeCell ref="P143:P144"/>
    <mergeCell ref="Q145:S145"/>
    <mergeCell ref="M141:M142"/>
    <mergeCell ref="Q152:S153"/>
    <mergeCell ref="Q154:S155"/>
    <mergeCell ref="M154:M155"/>
    <mergeCell ref="N154:N155"/>
    <mergeCell ref="O154:O155"/>
    <mergeCell ref="P154:P155"/>
    <mergeCell ref="P152:P153"/>
    <mergeCell ref="M152:M153"/>
    <mergeCell ref="N152:N153"/>
    <mergeCell ref="O152:O1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AC165"/>
  <sheetViews>
    <sheetView topLeftCell="C100" zoomScale="87" zoomScaleNormal="87" workbookViewId="0">
      <selection activeCell="P107" sqref="P107:S107"/>
    </sheetView>
  </sheetViews>
  <sheetFormatPr baseColWidth="10" defaultRowHeight="15" x14ac:dyDescent="0.25"/>
  <cols>
    <col min="2" max="2" width="16.28515625" customWidth="1"/>
    <col min="3" max="3" width="11.42578125" customWidth="1"/>
    <col min="4" max="4" width="53.28515625" customWidth="1"/>
    <col min="5" max="5" width="47.5703125" customWidth="1"/>
    <col min="6" max="6" width="14.140625" customWidth="1"/>
    <col min="8" max="8" width="12.42578125" customWidth="1"/>
    <col min="9" max="9" width="25" customWidth="1"/>
    <col min="13" max="13" width="11.85546875" customWidth="1"/>
  </cols>
  <sheetData>
    <row r="2" spans="3:21" ht="15.75" thickBot="1" x14ac:dyDescent="0.3"/>
    <row r="3" spans="3:21" ht="15.75" thickBot="1" x14ac:dyDescent="0.3">
      <c r="D3" s="243" t="s">
        <v>264</v>
      </c>
      <c r="E3" s="244"/>
      <c r="F3" s="244"/>
      <c r="G3" s="245"/>
      <c r="I3" s="46"/>
      <c r="J3" s="16"/>
      <c r="K3" s="243" t="s">
        <v>167</v>
      </c>
      <c r="L3" s="244"/>
      <c r="M3" s="244"/>
      <c r="N3" s="244"/>
      <c r="O3" s="245"/>
    </row>
    <row r="4" spans="3:21" ht="15.75" thickBot="1" x14ac:dyDescent="0.3">
      <c r="D4" s="243" t="s">
        <v>105</v>
      </c>
      <c r="E4" s="244"/>
      <c r="F4" s="244"/>
      <c r="G4" s="245"/>
      <c r="I4" s="47"/>
      <c r="J4" s="16"/>
      <c r="K4" s="243" t="s">
        <v>163</v>
      </c>
      <c r="L4" s="244"/>
      <c r="M4" s="244"/>
      <c r="N4" s="244"/>
      <c r="O4" s="245"/>
    </row>
    <row r="5" spans="3:21" ht="15.75" thickBot="1" x14ac:dyDescent="0.3">
      <c r="D5" s="243" t="s">
        <v>107</v>
      </c>
      <c r="E5" s="244"/>
      <c r="F5" s="244"/>
      <c r="G5" s="245"/>
      <c r="I5" s="46"/>
      <c r="J5" s="16" t="s">
        <v>164</v>
      </c>
      <c r="K5" s="243" t="s">
        <v>165</v>
      </c>
      <c r="L5" s="244"/>
      <c r="M5" s="244"/>
      <c r="N5" s="244"/>
      <c r="O5" s="245"/>
    </row>
    <row r="6" spans="3:21" ht="15.75" thickBot="1" x14ac:dyDescent="0.3">
      <c r="D6" s="243" t="s">
        <v>108</v>
      </c>
      <c r="E6" s="244"/>
      <c r="F6" s="244"/>
      <c r="G6" s="245"/>
      <c r="I6" s="46"/>
      <c r="J6" s="16"/>
      <c r="K6" s="243" t="s">
        <v>166</v>
      </c>
      <c r="L6" s="244"/>
      <c r="M6" s="244"/>
      <c r="N6" s="244"/>
      <c r="O6" s="245"/>
    </row>
    <row r="7" spans="3:21" ht="15.75" thickBot="1" x14ac:dyDescent="0.3">
      <c r="D7" s="243" t="s">
        <v>299</v>
      </c>
      <c r="E7" s="244"/>
      <c r="F7" s="244"/>
      <c r="G7" s="245"/>
      <c r="I7" s="46"/>
      <c r="J7" s="16"/>
    </row>
    <row r="8" spans="3:21" ht="15.75" thickBot="1" x14ac:dyDescent="0.3"/>
    <row r="9" spans="3:21" ht="15" customHeight="1" thickBot="1" x14ac:dyDescent="0.3">
      <c r="D9" s="77" t="s">
        <v>3</v>
      </c>
      <c r="E9" s="77" t="s">
        <v>154</v>
      </c>
      <c r="F9" s="77" t="s">
        <v>4</v>
      </c>
      <c r="G9" s="77" t="s">
        <v>6</v>
      </c>
      <c r="H9" s="78" t="s">
        <v>151</v>
      </c>
      <c r="I9" s="77" t="s">
        <v>150</v>
      </c>
      <c r="J9" s="79" t="s">
        <v>162</v>
      </c>
      <c r="K9" s="77" t="s">
        <v>152</v>
      </c>
      <c r="L9" s="77" t="s">
        <v>153</v>
      </c>
      <c r="M9" s="282" t="s">
        <v>155</v>
      </c>
      <c r="N9" s="283"/>
      <c r="O9" s="284" t="s">
        <v>261</v>
      </c>
      <c r="P9" s="286" t="s">
        <v>74</v>
      </c>
      <c r="Q9" s="287"/>
      <c r="R9" s="287"/>
      <c r="S9" s="288"/>
    </row>
    <row r="10" spans="3:21" ht="45.75" thickBot="1" x14ac:dyDescent="0.3">
      <c r="D10" s="78" t="s">
        <v>158</v>
      </c>
      <c r="E10" s="77" t="s">
        <v>204</v>
      </c>
      <c r="F10" s="77" t="s">
        <v>159</v>
      </c>
      <c r="G10" s="80" t="s">
        <v>160</v>
      </c>
      <c r="H10" s="80" t="s">
        <v>202</v>
      </c>
      <c r="I10" s="80" t="s">
        <v>204</v>
      </c>
      <c r="J10" s="80" t="s">
        <v>205</v>
      </c>
      <c r="K10" s="80" t="s">
        <v>161</v>
      </c>
      <c r="L10" s="81" t="s">
        <v>203</v>
      </c>
      <c r="M10" s="81" t="s">
        <v>156</v>
      </c>
      <c r="N10" s="82" t="s">
        <v>157</v>
      </c>
      <c r="O10" s="285"/>
      <c r="P10" s="289"/>
      <c r="Q10" s="290"/>
      <c r="R10" s="290"/>
      <c r="S10" s="291"/>
    </row>
    <row r="11" spans="3:21" ht="15.75" thickBot="1" x14ac:dyDescent="0.3">
      <c r="C11" s="96"/>
      <c r="D11" s="263" t="s">
        <v>311</v>
      </c>
      <c r="E11" s="127">
        <v>25</v>
      </c>
      <c r="F11" s="246" t="s">
        <v>175</v>
      </c>
      <c r="G11" s="43" t="s">
        <v>214</v>
      </c>
      <c r="H11" s="29">
        <v>16</v>
      </c>
      <c r="I11" s="29">
        <v>5</v>
      </c>
      <c r="J11" s="29">
        <v>1</v>
      </c>
      <c r="K11" s="29">
        <f>I11*J11</f>
        <v>5</v>
      </c>
      <c r="L11" s="127">
        <f>H11+H12+H13+H14+H15</f>
        <v>80</v>
      </c>
      <c r="M11" s="29">
        <v>6</v>
      </c>
      <c r="N11" s="29">
        <v>10</v>
      </c>
      <c r="O11" s="127">
        <f>L11/I16</f>
        <v>3.2</v>
      </c>
      <c r="P11" s="209" t="s">
        <v>268</v>
      </c>
      <c r="Q11" s="209"/>
      <c r="R11" s="209"/>
      <c r="S11" s="210"/>
    </row>
    <row r="12" spans="3:21" ht="15.75" thickBot="1" x14ac:dyDescent="0.3">
      <c r="C12" s="96"/>
      <c r="D12" s="264"/>
      <c r="E12" s="142"/>
      <c r="F12" s="271"/>
      <c r="G12" s="44" t="s">
        <v>215</v>
      </c>
      <c r="H12" s="30">
        <v>16</v>
      </c>
      <c r="I12" s="30">
        <v>5</v>
      </c>
      <c r="J12" s="30">
        <v>1</v>
      </c>
      <c r="K12" s="29">
        <f t="shared" ref="K12:K15" si="0">I12*J12</f>
        <v>5</v>
      </c>
      <c r="L12" s="142"/>
      <c r="M12" s="29">
        <v>6</v>
      </c>
      <c r="N12" s="29">
        <v>10</v>
      </c>
      <c r="O12" s="142"/>
      <c r="P12" s="212"/>
      <c r="Q12" s="212"/>
      <c r="R12" s="212"/>
      <c r="S12" s="213"/>
    </row>
    <row r="13" spans="3:21" ht="15.75" thickBot="1" x14ac:dyDescent="0.3">
      <c r="C13" s="96"/>
      <c r="D13" s="264"/>
      <c r="E13" s="142"/>
      <c r="F13" s="271"/>
      <c r="G13" s="44" t="s">
        <v>216</v>
      </c>
      <c r="H13" s="30">
        <v>16</v>
      </c>
      <c r="I13" s="30">
        <v>5</v>
      </c>
      <c r="J13" s="30">
        <v>1</v>
      </c>
      <c r="K13" s="29">
        <f t="shared" si="0"/>
        <v>5</v>
      </c>
      <c r="L13" s="142"/>
      <c r="M13" s="29">
        <v>6</v>
      </c>
      <c r="N13" s="29">
        <v>10</v>
      </c>
      <c r="O13" s="142"/>
      <c r="P13" s="212"/>
      <c r="Q13" s="212"/>
      <c r="R13" s="212"/>
      <c r="S13" s="213"/>
    </row>
    <row r="14" spans="3:21" ht="15.75" thickBot="1" x14ac:dyDescent="0.3">
      <c r="C14" s="96"/>
      <c r="D14" s="264"/>
      <c r="E14" s="142"/>
      <c r="F14" s="271"/>
      <c r="G14" s="44" t="s">
        <v>229</v>
      </c>
      <c r="H14" s="30">
        <v>16</v>
      </c>
      <c r="I14" s="30">
        <v>5</v>
      </c>
      <c r="J14" s="30">
        <v>1</v>
      </c>
      <c r="K14" s="29">
        <f t="shared" si="0"/>
        <v>5</v>
      </c>
      <c r="L14" s="142"/>
      <c r="M14" s="29">
        <v>6</v>
      </c>
      <c r="N14" s="29">
        <v>10</v>
      </c>
      <c r="O14" s="142"/>
      <c r="P14" s="212"/>
      <c r="Q14" s="212"/>
      <c r="R14" s="212"/>
      <c r="S14" s="213"/>
      <c r="U14" s="39"/>
    </row>
    <row r="15" spans="3:21" ht="15.75" thickBot="1" x14ac:dyDescent="0.3">
      <c r="C15" s="96"/>
      <c r="D15" s="265"/>
      <c r="E15" s="128"/>
      <c r="F15" s="255"/>
      <c r="G15" s="45" t="s">
        <v>217</v>
      </c>
      <c r="H15" s="56">
        <v>16</v>
      </c>
      <c r="I15" s="56">
        <v>5</v>
      </c>
      <c r="J15" s="56">
        <v>1</v>
      </c>
      <c r="K15" s="2">
        <f t="shared" si="0"/>
        <v>5</v>
      </c>
      <c r="L15" s="128"/>
      <c r="M15" s="29">
        <v>6</v>
      </c>
      <c r="N15" s="29">
        <v>10</v>
      </c>
      <c r="O15" s="128"/>
      <c r="P15" s="215"/>
      <c r="Q15" s="215"/>
      <c r="R15" s="215"/>
      <c r="S15" s="216"/>
      <c r="U15" s="39"/>
    </row>
    <row r="16" spans="3:21" ht="15.75" thickBot="1" x14ac:dyDescent="0.3">
      <c r="C16" s="96"/>
      <c r="D16" s="260"/>
      <c r="E16" s="260"/>
      <c r="F16" s="260"/>
      <c r="G16" s="260"/>
      <c r="H16" s="59">
        <f>H11+H12+H13+H14+H15</f>
        <v>80</v>
      </c>
      <c r="I16" s="61">
        <f>I11+I12+I13+I14+I15</f>
        <v>25</v>
      </c>
      <c r="J16" s="59">
        <v>5</v>
      </c>
      <c r="K16" s="261"/>
      <c r="L16" s="262"/>
      <c r="M16" s="260"/>
      <c r="N16" s="260"/>
      <c r="O16" s="262"/>
      <c r="P16" s="262"/>
      <c r="Q16" s="262"/>
      <c r="R16" s="262"/>
      <c r="S16" s="262"/>
      <c r="T16" s="63" t="s">
        <v>260</v>
      </c>
      <c r="U16" s="38"/>
    </row>
    <row r="17" spans="3:21" ht="15.75" thickBot="1" x14ac:dyDescent="0.3">
      <c r="C17" s="96"/>
      <c r="D17" s="272" t="s">
        <v>147</v>
      </c>
      <c r="E17" s="127">
        <v>25</v>
      </c>
      <c r="F17" s="172" t="s">
        <v>172</v>
      </c>
      <c r="G17" s="23" t="s">
        <v>221</v>
      </c>
      <c r="H17" s="29">
        <v>20</v>
      </c>
      <c r="I17" s="29">
        <v>5</v>
      </c>
      <c r="J17" s="29">
        <v>1</v>
      </c>
      <c r="K17" s="29">
        <f>I17*J17</f>
        <v>5</v>
      </c>
      <c r="L17" s="160">
        <f>H22</f>
        <v>68</v>
      </c>
      <c r="M17" s="71"/>
      <c r="N17" s="72">
        <v>20</v>
      </c>
      <c r="O17" s="315">
        <f>L17/I22</f>
        <v>2.72</v>
      </c>
      <c r="P17" s="209" t="s">
        <v>265</v>
      </c>
      <c r="Q17" s="209"/>
      <c r="R17" s="209"/>
      <c r="S17" s="210"/>
      <c r="U17" s="39"/>
    </row>
    <row r="18" spans="3:21" ht="15.75" thickBot="1" x14ac:dyDescent="0.3">
      <c r="C18" s="96"/>
      <c r="D18" s="273"/>
      <c r="E18" s="142"/>
      <c r="F18" s="275"/>
      <c r="G18" s="24" t="s">
        <v>222</v>
      </c>
      <c r="H18" s="30">
        <v>16</v>
      </c>
      <c r="I18" s="30">
        <v>5</v>
      </c>
      <c r="J18" s="30">
        <v>1</v>
      </c>
      <c r="K18" s="29">
        <f t="shared" ref="K18:K21" si="1">I18*J18</f>
        <v>5</v>
      </c>
      <c r="L18" s="161"/>
      <c r="M18" s="73"/>
      <c r="N18" s="74">
        <v>16</v>
      </c>
      <c r="O18" s="316"/>
      <c r="P18" s="212"/>
      <c r="Q18" s="212"/>
      <c r="R18" s="212"/>
      <c r="S18" s="213"/>
      <c r="U18" s="39"/>
    </row>
    <row r="19" spans="3:21" ht="15.75" thickBot="1" x14ac:dyDescent="0.3">
      <c r="C19" s="96"/>
      <c r="D19" s="273"/>
      <c r="E19" s="142"/>
      <c r="F19" s="275"/>
      <c r="G19" s="24" t="s">
        <v>223</v>
      </c>
      <c r="H19" s="30">
        <v>16</v>
      </c>
      <c r="I19" s="30">
        <v>10</v>
      </c>
      <c r="J19" s="30">
        <v>1</v>
      </c>
      <c r="K19" s="29">
        <f t="shared" si="1"/>
        <v>10</v>
      </c>
      <c r="L19" s="161"/>
      <c r="M19" s="73"/>
      <c r="N19" s="74">
        <v>16</v>
      </c>
      <c r="O19" s="316"/>
      <c r="P19" s="212"/>
      <c r="Q19" s="212"/>
      <c r="R19" s="212"/>
      <c r="S19" s="213"/>
      <c r="U19" s="39"/>
    </row>
    <row r="20" spans="3:21" ht="15.75" thickBot="1" x14ac:dyDescent="0.3">
      <c r="C20" s="96"/>
      <c r="D20" s="273"/>
      <c r="E20" s="142"/>
      <c r="F20" s="275"/>
      <c r="G20" s="24" t="s">
        <v>224</v>
      </c>
      <c r="H20" s="30">
        <v>16</v>
      </c>
      <c r="I20" s="30">
        <v>5</v>
      </c>
      <c r="J20" s="30">
        <v>1</v>
      </c>
      <c r="K20" s="29">
        <f t="shared" si="1"/>
        <v>5</v>
      </c>
      <c r="L20" s="161"/>
      <c r="M20" s="73"/>
      <c r="N20" s="74">
        <v>16</v>
      </c>
      <c r="O20" s="316"/>
      <c r="P20" s="212"/>
      <c r="Q20" s="212"/>
      <c r="R20" s="212"/>
      <c r="S20" s="213"/>
    </row>
    <row r="21" spans="3:21" ht="15.75" thickBot="1" x14ac:dyDescent="0.3">
      <c r="C21" s="96"/>
      <c r="D21" s="274"/>
      <c r="E21" s="128"/>
      <c r="F21" s="173"/>
      <c r="G21" s="50" t="s">
        <v>225</v>
      </c>
      <c r="H21" s="56">
        <v>20</v>
      </c>
      <c r="I21" s="56">
        <v>5</v>
      </c>
      <c r="J21" s="56">
        <v>1</v>
      </c>
      <c r="K21" s="29">
        <f t="shared" si="1"/>
        <v>5</v>
      </c>
      <c r="L21" s="169"/>
      <c r="M21" s="75">
        <v>20</v>
      </c>
      <c r="N21" s="76"/>
      <c r="O21" s="317"/>
      <c r="P21" s="215"/>
      <c r="Q21" s="215"/>
      <c r="R21" s="215"/>
      <c r="S21" s="216"/>
    </row>
    <row r="22" spans="3:21" ht="15.75" thickBot="1" x14ac:dyDescent="0.3">
      <c r="C22" s="96"/>
      <c r="D22" s="262"/>
      <c r="E22" s="262"/>
      <c r="F22" s="262"/>
      <c r="G22" s="318"/>
      <c r="H22" s="59">
        <f>H17+H18+H19+H20</f>
        <v>68</v>
      </c>
      <c r="I22" s="59">
        <f>I17+I18+I19+I20</f>
        <v>25</v>
      </c>
      <c r="J22" s="59">
        <f>J17+J18+J19+J20</f>
        <v>4</v>
      </c>
      <c r="K22" s="261"/>
      <c r="L22" s="262"/>
      <c r="M22" s="292"/>
      <c r="N22" s="292"/>
      <c r="O22" s="262"/>
      <c r="P22" s="262"/>
      <c r="Q22" s="262"/>
      <c r="R22" s="262"/>
      <c r="S22" s="262"/>
      <c r="T22" s="63" t="s">
        <v>260</v>
      </c>
    </row>
    <row r="23" spans="3:21" ht="15.75" thickBot="1" x14ac:dyDescent="0.3">
      <c r="C23" s="96"/>
      <c r="D23" s="263" t="s">
        <v>262</v>
      </c>
      <c r="E23" s="127">
        <v>20</v>
      </c>
      <c r="F23" s="172" t="s">
        <v>174</v>
      </c>
      <c r="G23" s="23" t="s">
        <v>218</v>
      </c>
      <c r="H23" s="29">
        <v>16</v>
      </c>
      <c r="I23" s="29">
        <v>5</v>
      </c>
      <c r="J23" s="29">
        <v>1</v>
      </c>
      <c r="K23" s="29">
        <f>I23*J23</f>
        <v>5</v>
      </c>
      <c r="L23" s="127">
        <f>H28</f>
        <v>64</v>
      </c>
      <c r="M23" s="29">
        <v>6</v>
      </c>
      <c r="N23" s="29">
        <v>10</v>
      </c>
      <c r="O23" s="127">
        <f>L23/I28</f>
        <v>3.2</v>
      </c>
      <c r="P23" s="209" t="s">
        <v>266</v>
      </c>
      <c r="Q23" s="209"/>
      <c r="R23" s="209"/>
      <c r="S23" s="210"/>
    </row>
    <row r="24" spans="3:21" ht="15.75" thickBot="1" x14ac:dyDescent="0.3">
      <c r="C24" s="96"/>
      <c r="D24" s="264"/>
      <c r="E24" s="142"/>
      <c r="F24" s="275"/>
      <c r="G24" s="24" t="s">
        <v>219</v>
      </c>
      <c r="H24" s="30">
        <v>16</v>
      </c>
      <c r="I24" s="30">
        <v>5</v>
      </c>
      <c r="J24" s="30">
        <v>1</v>
      </c>
      <c r="K24" s="29">
        <f>I24*J24</f>
        <v>5</v>
      </c>
      <c r="L24" s="142"/>
      <c r="M24" s="29">
        <v>6</v>
      </c>
      <c r="N24" s="29">
        <v>10</v>
      </c>
      <c r="O24" s="142"/>
      <c r="P24" s="212"/>
      <c r="Q24" s="212"/>
      <c r="R24" s="212"/>
      <c r="S24" s="213"/>
    </row>
    <row r="25" spans="3:21" ht="15.75" thickBot="1" x14ac:dyDescent="0.3">
      <c r="C25" s="96"/>
      <c r="D25" s="264"/>
      <c r="E25" s="142"/>
      <c r="F25" s="275"/>
      <c r="G25" s="24" t="s">
        <v>220</v>
      </c>
      <c r="H25" s="30">
        <v>16</v>
      </c>
      <c r="I25" s="30">
        <v>5</v>
      </c>
      <c r="J25" s="30">
        <v>1</v>
      </c>
      <c r="K25" s="29">
        <f>I25*J25</f>
        <v>5</v>
      </c>
      <c r="L25" s="142"/>
      <c r="M25" s="29">
        <v>6</v>
      </c>
      <c r="N25" s="29">
        <v>10</v>
      </c>
      <c r="O25" s="142"/>
      <c r="P25" s="212"/>
      <c r="Q25" s="212"/>
      <c r="R25" s="212"/>
      <c r="S25" s="213"/>
    </row>
    <row r="26" spans="3:21" ht="15.75" thickBot="1" x14ac:dyDescent="0.3">
      <c r="C26" s="96"/>
      <c r="D26" s="264"/>
      <c r="E26" s="142"/>
      <c r="F26" s="275"/>
      <c r="G26" s="24" t="s">
        <v>253</v>
      </c>
      <c r="H26" s="30">
        <v>16</v>
      </c>
      <c r="I26" s="30">
        <v>5</v>
      </c>
      <c r="J26" s="30">
        <v>1</v>
      </c>
      <c r="K26" s="29">
        <f t="shared" ref="K26:K27" si="2">I26*J26</f>
        <v>5</v>
      </c>
      <c r="L26" s="142"/>
      <c r="M26" s="29">
        <v>6</v>
      </c>
      <c r="N26" s="29">
        <v>10</v>
      </c>
      <c r="O26" s="142"/>
      <c r="P26" s="212"/>
      <c r="Q26" s="212"/>
      <c r="R26" s="212"/>
      <c r="S26" s="213"/>
    </row>
    <row r="27" spans="3:21" ht="15.75" thickBot="1" x14ac:dyDescent="0.3">
      <c r="C27" s="96"/>
      <c r="D27" s="265"/>
      <c r="E27" s="128"/>
      <c r="F27" s="173"/>
      <c r="G27" s="50" t="s">
        <v>308</v>
      </c>
      <c r="H27" s="56">
        <v>16</v>
      </c>
      <c r="I27" s="56">
        <v>5</v>
      </c>
      <c r="J27" s="56">
        <v>1</v>
      </c>
      <c r="K27" s="29">
        <f t="shared" si="2"/>
        <v>5</v>
      </c>
      <c r="L27" s="128"/>
      <c r="M27" s="29">
        <v>6</v>
      </c>
      <c r="N27" s="29">
        <v>10</v>
      </c>
      <c r="O27" s="128"/>
      <c r="P27" s="215"/>
      <c r="Q27" s="215"/>
      <c r="R27" s="215"/>
      <c r="S27" s="216"/>
    </row>
    <row r="28" spans="3:21" ht="15.75" thickBot="1" x14ac:dyDescent="0.3">
      <c r="C28" s="96"/>
      <c r="D28" s="260"/>
      <c r="E28" s="260"/>
      <c r="F28" s="260"/>
      <c r="G28" s="260"/>
      <c r="H28" s="59">
        <f>H23+H24+H25+H26</f>
        <v>64</v>
      </c>
      <c r="I28" s="59">
        <f t="shared" ref="I28:J28" si="3">I23+I24+I25+I26</f>
        <v>20</v>
      </c>
      <c r="J28" s="59">
        <f t="shared" si="3"/>
        <v>4</v>
      </c>
      <c r="K28" s="314"/>
      <c r="L28" s="262"/>
      <c r="M28" s="262"/>
      <c r="N28" s="262"/>
      <c r="O28" s="262"/>
      <c r="P28" s="262"/>
      <c r="Q28" s="262"/>
      <c r="R28" s="262"/>
      <c r="S28" s="262"/>
      <c r="T28" s="63" t="s">
        <v>260</v>
      </c>
    </row>
    <row r="29" spans="3:21" x14ac:dyDescent="0.25">
      <c r="C29" s="96" t="s">
        <v>309</v>
      </c>
      <c r="D29" s="263" t="s">
        <v>192</v>
      </c>
      <c r="E29" s="127">
        <v>20</v>
      </c>
      <c r="F29" s="172" t="s">
        <v>173</v>
      </c>
      <c r="G29" s="23" t="s">
        <v>226</v>
      </c>
      <c r="H29" s="29">
        <v>16</v>
      </c>
      <c r="I29" s="29">
        <v>10</v>
      </c>
      <c r="J29" s="64">
        <v>1</v>
      </c>
      <c r="K29" s="29">
        <f>I29*J29</f>
        <v>10</v>
      </c>
      <c r="L29" s="276">
        <f>H34</f>
        <v>48</v>
      </c>
      <c r="M29" s="29"/>
      <c r="N29" s="29">
        <v>16</v>
      </c>
      <c r="O29" s="279">
        <f>L29/I34</f>
        <v>2.4</v>
      </c>
      <c r="P29" s="209" t="s">
        <v>267</v>
      </c>
      <c r="Q29" s="209"/>
      <c r="R29" s="209"/>
      <c r="S29" s="210"/>
    </row>
    <row r="30" spans="3:21" x14ac:dyDescent="0.25">
      <c r="C30" s="96" t="s">
        <v>310</v>
      </c>
      <c r="D30" s="264"/>
      <c r="E30" s="142"/>
      <c r="F30" s="275"/>
      <c r="G30" s="24" t="s">
        <v>227</v>
      </c>
      <c r="H30" s="30">
        <v>16</v>
      </c>
      <c r="I30" s="30">
        <v>5</v>
      </c>
      <c r="J30" s="65">
        <v>1</v>
      </c>
      <c r="K30" s="30">
        <f t="shared" ref="K30:K31" si="4">I30*J30</f>
        <v>5</v>
      </c>
      <c r="L30" s="277"/>
      <c r="M30" s="30"/>
      <c r="N30" s="30">
        <v>16</v>
      </c>
      <c r="O30" s="280"/>
      <c r="P30" s="212"/>
      <c r="Q30" s="212"/>
      <c r="R30" s="212"/>
      <c r="S30" s="213"/>
    </row>
    <row r="31" spans="3:21" ht="15" customHeight="1" x14ac:dyDescent="0.25">
      <c r="C31" s="96"/>
      <c r="D31" s="264"/>
      <c r="E31" s="142"/>
      <c r="F31" s="275"/>
      <c r="G31" s="24" t="s">
        <v>228</v>
      </c>
      <c r="H31" s="30">
        <v>16</v>
      </c>
      <c r="I31" s="30">
        <v>5</v>
      </c>
      <c r="J31" s="65">
        <v>1</v>
      </c>
      <c r="K31" s="30">
        <f t="shared" si="4"/>
        <v>5</v>
      </c>
      <c r="L31" s="277"/>
      <c r="M31" s="30">
        <v>16</v>
      </c>
      <c r="N31" s="30"/>
      <c r="O31" s="280"/>
      <c r="P31" s="212"/>
      <c r="Q31" s="212"/>
      <c r="R31" s="212"/>
      <c r="S31" s="213"/>
    </row>
    <row r="32" spans="3:21" x14ac:dyDescent="0.25">
      <c r="C32" s="96"/>
      <c r="D32" s="264"/>
      <c r="E32" s="142"/>
      <c r="F32" s="275"/>
      <c r="G32" s="67"/>
      <c r="H32" s="30"/>
      <c r="I32" s="30"/>
      <c r="J32" s="65"/>
      <c r="K32" s="30"/>
      <c r="L32" s="277"/>
      <c r="M32" s="30"/>
      <c r="N32" s="30"/>
      <c r="O32" s="280"/>
      <c r="P32" s="212"/>
      <c r="Q32" s="212"/>
      <c r="R32" s="212"/>
      <c r="S32" s="213"/>
    </row>
    <row r="33" spans="3:20" ht="15.75" thickBot="1" x14ac:dyDescent="0.3">
      <c r="C33" s="96"/>
      <c r="D33" s="265"/>
      <c r="E33" s="128"/>
      <c r="F33" s="173"/>
      <c r="G33" s="69"/>
      <c r="H33" s="56"/>
      <c r="I33" s="56"/>
      <c r="J33" s="66"/>
      <c r="K33" s="56"/>
      <c r="L33" s="278"/>
      <c r="M33" s="56"/>
      <c r="N33" s="56"/>
      <c r="O33" s="281"/>
      <c r="P33" s="215"/>
      <c r="Q33" s="215"/>
      <c r="R33" s="215"/>
      <c r="S33" s="216"/>
    </row>
    <row r="34" spans="3:20" ht="15.75" thickBot="1" x14ac:dyDescent="0.3">
      <c r="C34" s="96"/>
      <c r="D34" s="260"/>
      <c r="E34" s="260"/>
      <c r="F34" s="260"/>
      <c r="G34" s="260"/>
      <c r="H34" s="59">
        <f>H29+H30+H31</f>
        <v>48</v>
      </c>
      <c r="I34" s="59">
        <f t="shared" ref="I34:J34" si="5">I29+I30+I31</f>
        <v>20</v>
      </c>
      <c r="J34" s="59">
        <f t="shared" si="5"/>
        <v>3</v>
      </c>
      <c r="K34" s="261"/>
      <c r="L34" s="262"/>
      <c r="M34" s="262"/>
      <c r="N34" s="262"/>
      <c r="O34" s="262"/>
      <c r="P34" s="262"/>
      <c r="Q34" s="262"/>
      <c r="R34" s="262"/>
      <c r="S34" s="262"/>
      <c r="T34" s="63" t="s">
        <v>260</v>
      </c>
    </row>
    <row r="35" spans="3:20" x14ac:dyDescent="0.25">
      <c r="C35" s="96"/>
      <c r="D35" s="263" t="s">
        <v>191</v>
      </c>
      <c r="E35" s="127">
        <v>40</v>
      </c>
      <c r="F35" s="148" t="s">
        <v>176</v>
      </c>
      <c r="G35" s="23" t="s">
        <v>188</v>
      </c>
      <c r="H35" s="29">
        <v>30</v>
      </c>
      <c r="I35" s="29">
        <v>10</v>
      </c>
      <c r="J35" s="29">
        <v>1</v>
      </c>
      <c r="K35" s="29">
        <f>I35*J35</f>
        <v>10</v>
      </c>
      <c r="L35" s="127">
        <f>H40</f>
        <v>62</v>
      </c>
      <c r="M35" s="29">
        <v>30</v>
      </c>
      <c r="N35" s="29"/>
      <c r="O35" s="127">
        <f>L35/I40</f>
        <v>3.1</v>
      </c>
      <c r="P35" s="209" t="s">
        <v>269</v>
      </c>
      <c r="Q35" s="209"/>
      <c r="R35" s="209"/>
      <c r="S35" s="210"/>
    </row>
    <row r="36" spans="3:20" x14ac:dyDescent="0.25">
      <c r="C36" s="96"/>
      <c r="D36" s="264"/>
      <c r="E36" s="142"/>
      <c r="F36" s="270"/>
      <c r="G36" s="24" t="s">
        <v>189</v>
      </c>
      <c r="H36" s="30">
        <v>16</v>
      </c>
      <c r="I36" s="30">
        <v>5</v>
      </c>
      <c r="J36" s="30">
        <v>1</v>
      </c>
      <c r="K36" s="30">
        <f t="shared" ref="K36:K37" si="6">I36*J36</f>
        <v>5</v>
      </c>
      <c r="L36" s="142"/>
      <c r="M36" s="30"/>
      <c r="N36" s="30">
        <v>16</v>
      </c>
      <c r="O36" s="142"/>
      <c r="P36" s="212"/>
      <c r="Q36" s="212"/>
      <c r="R36" s="212"/>
      <c r="S36" s="213"/>
    </row>
    <row r="37" spans="3:20" x14ac:dyDescent="0.25">
      <c r="C37" s="96"/>
      <c r="D37" s="264"/>
      <c r="E37" s="142"/>
      <c r="F37" s="270"/>
      <c r="G37" s="24" t="s">
        <v>190</v>
      </c>
      <c r="H37" s="30">
        <v>16</v>
      </c>
      <c r="I37" s="30">
        <v>5</v>
      </c>
      <c r="J37" s="30">
        <v>1</v>
      </c>
      <c r="K37" s="30">
        <f t="shared" si="6"/>
        <v>5</v>
      </c>
      <c r="L37" s="142"/>
      <c r="M37" s="30"/>
      <c r="N37" s="30">
        <v>16</v>
      </c>
      <c r="O37" s="142"/>
      <c r="P37" s="212"/>
      <c r="Q37" s="212"/>
      <c r="R37" s="212"/>
      <c r="S37" s="213"/>
    </row>
    <row r="38" spans="3:20" x14ac:dyDescent="0.25">
      <c r="C38" s="96"/>
      <c r="D38" s="264"/>
      <c r="E38" s="142"/>
      <c r="F38" s="270"/>
      <c r="G38" s="67"/>
      <c r="H38" s="30"/>
      <c r="I38" s="30"/>
      <c r="J38" s="30"/>
      <c r="K38" s="30"/>
      <c r="L38" s="142"/>
      <c r="M38" s="30"/>
      <c r="N38" s="30"/>
      <c r="O38" s="142"/>
      <c r="P38" s="212"/>
      <c r="Q38" s="212"/>
      <c r="R38" s="212"/>
      <c r="S38" s="213"/>
    </row>
    <row r="39" spans="3:20" ht="15.75" thickBot="1" x14ac:dyDescent="0.3">
      <c r="C39" s="96"/>
      <c r="D39" s="265"/>
      <c r="E39" s="128"/>
      <c r="F39" s="149"/>
      <c r="G39" s="69"/>
      <c r="H39" s="56"/>
      <c r="I39" s="56"/>
      <c r="J39" s="56"/>
      <c r="K39" s="56"/>
      <c r="L39" s="128"/>
      <c r="M39" s="56"/>
      <c r="N39" s="56"/>
      <c r="O39" s="128"/>
      <c r="P39" s="215"/>
      <c r="Q39" s="215"/>
      <c r="R39" s="215"/>
      <c r="S39" s="216"/>
    </row>
    <row r="40" spans="3:20" ht="15.75" thickBot="1" x14ac:dyDescent="0.3">
      <c r="C40" s="96"/>
      <c r="D40" s="260"/>
      <c r="E40" s="260"/>
      <c r="F40" s="260"/>
      <c r="G40" s="260"/>
      <c r="H40" s="59">
        <f>H35+H36+H37</f>
        <v>62</v>
      </c>
      <c r="I40" s="59">
        <f>I35+I36+I37</f>
        <v>20</v>
      </c>
      <c r="J40" s="62"/>
      <c r="K40" s="261"/>
      <c r="L40" s="262"/>
      <c r="M40" s="262"/>
      <c r="N40" s="262"/>
      <c r="O40" s="262"/>
      <c r="P40" s="262"/>
      <c r="Q40" s="262"/>
      <c r="R40" s="262"/>
      <c r="S40" s="262"/>
      <c r="T40" s="63" t="s">
        <v>260</v>
      </c>
    </row>
    <row r="41" spans="3:20" ht="15.75" thickBot="1" x14ac:dyDescent="0.3">
      <c r="C41" s="96"/>
      <c r="D41" s="166" t="s">
        <v>270</v>
      </c>
      <c r="E41" s="127">
        <v>50</v>
      </c>
      <c r="F41" s="208" t="s">
        <v>193</v>
      </c>
      <c r="G41" s="23" t="s">
        <v>206</v>
      </c>
      <c r="H41" s="29">
        <v>20</v>
      </c>
      <c r="I41" s="29">
        <v>10</v>
      </c>
      <c r="J41" s="29">
        <v>1</v>
      </c>
      <c r="K41" s="29">
        <f>I41*J41</f>
        <v>10</v>
      </c>
      <c r="L41" s="127">
        <f>H46</f>
        <v>100</v>
      </c>
      <c r="M41" s="23"/>
      <c r="N41" s="29">
        <v>20</v>
      </c>
      <c r="O41" s="127">
        <f>L41/I46</f>
        <v>2</v>
      </c>
      <c r="P41" s="208" t="s">
        <v>271</v>
      </c>
      <c r="Q41" s="209"/>
      <c r="R41" s="209"/>
      <c r="S41" s="210"/>
    </row>
    <row r="42" spans="3:20" ht="15.75" thickBot="1" x14ac:dyDescent="0.3">
      <c r="C42" s="96"/>
      <c r="D42" s="167"/>
      <c r="E42" s="142"/>
      <c r="F42" s="211"/>
      <c r="G42" s="24" t="s">
        <v>207</v>
      </c>
      <c r="H42" s="29">
        <v>20</v>
      </c>
      <c r="I42" s="30">
        <v>10</v>
      </c>
      <c r="J42" s="30">
        <v>1</v>
      </c>
      <c r="K42" s="29">
        <f t="shared" ref="K42:K44" si="7">I42*J42</f>
        <v>10</v>
      </c>
      <c r="L42" s="142"/>
      <c r="M42" s="24"/>
      <c r="N42" s="29">
        <v>20</v>
      </c>
      <c r="O42" s="142"/>
      <c r="P42" s="211"/>
      <c r="Q42" s="212"/>
      <c r="R42" s="212"/>
      <c r="S42" s="213"/>
    </row>
    <row r="43" spans="3:20" ht="15.75" thickBot="1" x14ac:dyDescent="0.3">
      <c r="C43" s="96"/>
      <c r="D43" s="167"/>
      <c r="E43" s="142"/>
      <c r="F43" s="211"/>
      <c r="G43" s="24" t="s">
        <v>208</v>
      </c>
      <c r="H43" s="29">
        <v>20</v>
      </c>
      <c r="I43" s="30">
        <v>10</v>
      </c>
      <c r="J43" s="30">
        <v>1</v>
      </c>
      <c r="K43" s="29">
        <f t="shared" si="7"/>
        <v>10</v>
      </c>
      <c r="L43" s="142"/>
      <c r="M43" s="24"/>
      <c r="N43" s="29">
        <v>20</v>
      </c>
      <c r="O43" s="142"/>
      <c r="P43" s="211"/>
      <c r="Q43" s="212"/>
      <c r="R43" s="212"/>
      <c r="S43" s="213"/>
    </row>
    <row r="44" spans="3:20" ht="15.75" thickBot="1" x14ac:dyDescent="0.3">
      <c r="C44" s="96"/>
      <c r="D44" s="167"/>
      <c r="E44" s="142"/>
      <c r="F44" s="211"/>
      <c r="G44" s="51" t="s">
        <v>209</v>
      </c>
      <c r="H44" s="29">
        <v>20</v>
      </c>
      <c r="I44" s="30">
        <v>10</v>
      </c>
      <c r="J44" s="30">
        <v>1</v>
      </c>
      <c r="K44" s="29">
        <f t="shared" si="7"/>
        <v>10</v>
      </c>
      <c r="L44" s="142"/>
      <c r="M44" s="24"/>
      <c r="N44" s="29">
        <v>20</v>
      </c>
      <c r="O44" s="142"/>
      <c r="P44" s="211"/>
      <c r="Q44" s="212"/>
      <c r="R44" s="212"/>
      <c r="S44" s="213"/>
    </row>
    <row r="45" spans="3:20" ht="15.75" thickBot="1" x14ac:dyDescent="0.3">
      <c r="C45" s="96"/>
      <c r="D45" s="168"/>
      <c r="E45" s="128"/>
      <c r="F45" s="214"/>
      <c r="G45" s="50" t="s">
        <v>210</v>
      </c>
      <c r="H45" s="29">
        <v>20</v>
      </c>
      <c r="I45" s="56">
        <v>10</v>
      </c>
      <c r="J45" s="56">
        <v>1</v>
      </c>
      <c r="K45" s="29">
        <f>I45*J45</f>
        <v>10</v>
      </c>
      <c r="L45" s="128"/>
      <c r="M45" s="50"/>
      <c r="N45" s="29">
        <v>20</v>
      </c>
      <c r="O45" s="128"/>
      <c r="P45" s="214"/>
      <c r="Q45" s="215"/>
      <c r="R45" s="215"/>
      <c r="S45" s="216"/>
    </row>
    <row r="46" spans="3:20" ht="15.75" thickBot="1" x14ac:dyDescent="0.3">
      <c r="C46" s="96"/>
      <c r="D46" s="260"/>
      <c r="E46" s="260"/>
      <c r="F46" s="260"/>
      <c r="G46" s="260"/>
      <c r="H46" s="59">
        <f>H41+H42+H43+H44+H45</f>
        <v>100</v>
      </c>
      <c r="I46" s="59">
        <f>I41+I42+I43+I44+I45</f>
        <v>50</v>
      </c>
      <c r="J46" s="62"/>
      <c r="K46" s="261"/>
      <c r="L46" s="262"/>
      <c r="M46" s="262"/>
      <c r="N46" s="262"/>
      <c r="O46" s="262"/>
      <c r="P46" s="262"/>
      <c r="Q46" s="262"/>
      <c r="R46" s="262"/>
      <c r="S46" s="262"/>
      <c r="T46" s="63" t="s">
        <v>260</v>
      </c>
    </row>
    <row r="47" spans="3:20" ht="15.75" thickBot="1" x14ac:dyDescent="0.3">
      <c r="C47" s="96"/>
      <c r="D47" s="166" t="s">
        <v>148</v>
      </c>
      <c r="E47" s="127">
        <v>80</v>
      </c>
      <c r="F47" s="208" t="s">
        <v>177</v>
      </c>
      <c r="G47" s="52" t="s">
        <v>230</v>
      </c>
      <c r="H47" s="9">
        <v>50</v>
      </c>
      <c r="I47" s="29">
        <v>20</v>
      </c>
      <c r="J47" s="29">
        <v>1</v>
      </c>
      <c r="K47" s="29">
        <f>I47*J47</f>
        <v>20</v>
      </c>
      <c r="L47" s="127">
        <f>H51</f>
        <v>200</v>
      </c>
      <c r="M47" s="29">
        <v>50</v>
      </c>
      <c r="N47" s="29"/>
      <c r="O47" s="127">
        <f>L47/I51</f>
        <v>2.5</v>
      </c>
      <c r="P47" s="208" t="s">
        <v>272</v>
      </c>
      <c r="Q47" s="209"/>
      <c r="R47" s="209"/>
      <c r="S47" s="210"/>
    </row>
    <row r="48" spans="3:20" ht="15.75" thickBot="1" x14ac:dyDescent="0.3">
      <c r="C48" s="96"/>
      <c r="D48" s="167"/>
      <c r="E48" s="142"/>
      <c r="F48" s="211"/>
      <c r="G48" s="53" t="s">
        <v>231</v>
      </c>
      <c r="H48" s="70">
        <v>50</v>
      </c>
      <c r="I48" s="30">
        <v>20</v>
      </c>
      <c r="J48" s="30">
        <v>1</v>
      </c>
      <c r="K48" s="29">
        <f t="shared" ref="K48:K50" si="8">I48*J48</f>
        <v>20</v>
      </c>
      <c r="L48" s="142"/>
      <c r="M48" s="30">
        <v>50</v>
      </c>
      <c r="N48" s="30"/>
      <c r="O48" s="142"/>
      <c r="P48" s="211"/>
      <c r="Q48" s="212"/>
      <c r="R48" s="212"/>
      <c r="S48" s="213"/>
    </row>
    <row r="49" spans="3:20" ht="15.75" thickBot="1" x14ac:dyDescent="0.3">
      <c r="C49" s="96"/>
      <c r="D49" s="167"/>
      <c r="E49" s="142"/>
      <c r="F49" s="211"/>
      <c r="G49" s="24" t="s">
        <v>232</v>
      </c>
      <c r="H49" s="70">
        <v>50</v>
      </c>
      <c r="I49" s="30">
        <v>20</v>
      </c>
      <c r="J49" s="30">
        <v>1</v>
      </c>
      <c r="K49" s="29">
        <f t="shared" si="8"/>
        <v>20</v>
      </c>
      <c r="L49" s="142"/>
      <c r="M49" s="30">
        <v>50</v>
      </c>
      <c r="N49" s="30"/>
      <c r="O49" s="142"/>
      <c r="P49" s="211"/>
      <c r="Q49" s="212"/>
      <c r="R49" s="212"/>
      <c r="S49" s="213"/>
    </row>
    <row r="50" spans="3:20" ht="15.75" thickBot="1" x14ac:dyDescent="0.3">
      <c r="C50" s="96"/>
      <c r="D50" s="168"/>
      <c r="E50" s="128"/>
      <c r="F50" s="214"/>
      <c r="G50" s="50" t="s">
        <v>233</v>
      </c>
      <c r="H50" s="10">
        <v>50</v>
      </c>
      <c r="I50" s="56">
        <v>20</v>
      </c>
      <c r="J50" s="56">
        <v>1</v>
      </c>
      <c r="K50" s="29">
        <f t="shared" si="8"/>
        <v>20</v>
      </c>
      <c r="L50" s="128"/>
      <c r="M50" s="56">
        <v>50</v>
      </c>
      <c r="N50" s="56"/>
      <c r="O50" s="128"/>
      <c r="P50" s="214"/>
      <c r="Q50" s="215"/>
      <c r="R50" s="215"/>
      <c r="S50" s="216"/>
    </row>
    <row r="51" spans="3:20" ht="15.75" thickBot="1" x14ac:dyDescent="0.3">
      <c r="D51" s="260"/>
      <c r="E51" s="260"/>
      <c r="F51" s="260"/>
      <c r="G51" s="260"/>
      <c r="H51" s="59">
        <f>H47+H48+H49+H50</f>
        <v>200</v>
      </c>
      <c r="I51" s="59">
        <f>I47+I48+I49+I50</f>
        <v>80</v>
      </c>
      <c r="J51" s="62"/>
      <c r="K51" s="261"/>
      <c r="L51" s="262"/>
      <c r="M51" s="262"/>
      <c r="N51" s="262"/>
      <c r="O51" s="262"/>
      <c r="P51" s="262"/>
      <c r="Q51" s="262"/>
      <c r="R51" s="262"/>
      <c r="S51" s="262"/>
      <c r="T51" s="63" t="s">
        <v>260</v>
      </c>
    </row>
    <row r="52" spans="3:20" ht="15.75" thickBot="1" x14ac:dyDescent="0.3">
      <c r="D52" s="166" t="s">
        <v>149</v>
      </c>
      <c r="E52" s="127">
        <v>90</v>
      </c>
      <c r="F52" s="208" t="s">
        <v>178</v>
      </c>
      <c r="G52" s="43" t="s">
        <v>234</v>
      </c>
      <c r="H52" s="29">
        <v>100</v>
      </c>
      <c r="I52" s="29">
        <v>50</v>
      </c>
      <c r="J52" s="29">
        <v>1</v>
      </c>
      <c r="K52" s="29">
        <f>I52*J52</f>
        <v>50</v>
      </c>
      <c r="L52" s="127">
        <f>H56</f>
        <v>180</v>
      </c>
      <c r="M52" s="29">
        <v>50</v>
      </c>
      <c r="N52" s="29">
        <v>50</v>
      </c>
      <c r="O52" s="127">
        <f>L52/I56</f>
        <v>2</v>
      </c>
      <c r="P52" s="208" t="s">
        <v>273</v>
      </c>
      <c r="Q52" s="209"/>
      <c r="R52" s="209"/>
      <c r="S52" s="210"/>
    </row>
    <row r="53" spans="3:20" ht="15.75" thickBot="1" x14ac:dyDescent="0.3">
      <c r="D53" s="167"/>
      <c r="E53" s="142"/>
      <c r="F53" s="211"/>
      <c r="G53" s="44" t="s">
        <v>235</v>
      </c>
      <c r="H53" s="30">
        <v>50</v>
      </c>
      <c r="I53" s="30">
        <v>20</v>
      </c>
      <c r="J53" s="30">
        <v>1</v>
      </c>
      <c r="K53" s="29">
        <f t="shared" ref="K53:K54" si="9">I53*J53</f>
        <v>20</v>
      </c>
      <c r="L53" s="142"/>
      <c r="M53" s="30">
        <v>20</v>
      </c>
      <c r="N53" s="30">
        <v>30</v>
      </c>
      <c r="O53" s="142"/>
      <c r="P53" s="211"/>
      <c r="Q53" s="212"/>
      <c r="R53" s="212"/>
      <c r="S53" s="213"/>
    </row>
    <row r="54" spans="3:20" x14ac:dyDescent="0.25">
      <c r="D54" s="167"/>
      <c r="E54" s="142"/>
      <c r="F54" s="211"/>
      <c r="G54" s="44" t="s">
        <v>236</v>
      </c>
      <c r="H54" s="30">
        <v>30</v>
      </c>
      <c r="I54" s="30">
        <v>20</v>
      </c>
      <c r="J54" s="30">
        <v>1</v>
      </c>
      <c r="K54" s="29">
        <f t="shared" si="9"/>
        <v>20</v>
      </c>
      <c r="L54" s="142"/>
      <c r="M54" s="30"/>
      <c r="N54" s="30">
        <v>30</v>
      </c>
      <c r="O54" s="142"/>
      <c r="P54" s="211"/>
      <c r="Q54" s="212"/>
      <c r="R54" s="212"/>
      <c r="S54" s="213"/>
    </row>
    <row r="55" spans="3:20" ht="15.75" thickBot="1" x14ac:dyDescent="0.3">
      <c r="D55" s="168"/>
      <c r="E55" s="128"/>
      <c r="F55" s="214"/>
      <c r="G55" s="68"/>
      <c r="H55" s="50"/>
      <c r="I55" s="56"/>
      <c r="J55" s="56"/>
      <c r="K55" s="56"/>
      <c r="L55" s="128"/>
      <c r="M55" s="56"/>
      <c r="N55" s="56"/>
      <c r="O55" s="128"/>
      <c r="P55" s="214"/>
      <c r="Q55" s="215"/>
      <c r="R55" s="215"/>
      <c r="S55" s="216"/>
    </row>
    <row r="56" spans="3:20" ht="15.75" thickBot="1" x14ac:dyDescent="0.3">
      <c r="D56" s="260"/>
      <c r="E56" s="260"/>
      <c r="F56" s="260"/>
      <c r="G56" s="260"/>
      <c r="H56" s="59">
        <f>H52+H53+H54</f>
        <v>180</v>
      </c>
      <c r="I56" s="59">
        <f>I52+I53+I54</f>
        <v>90</v>
      </c>
      <c r="J56" s="62"/>
      <c r="K56" s="261"/>
      <c r="L56" s="262"/>
      <c r="M56" s="262"/>
      <c r="N56" s="262"/>
      <c r="O56" s="262"/>
      <c r="P56" s="262"/>
      <c r="Q56" s="262"/>
      <c r="R56" s="262"/>
      <c r="S56" s="262"/>
      <c r="T56" s="63" t="s">
        <v>260</v>
      </c>
    </row>
    <row r="57" spans="3:20" x14ac:dyDescent="0.25">
      <c r="D57" s="293" t="s">
        <v>171</v>
      </c>
      <c r="E57" s="127">
        <v>60</v>
      </c>
      <c r="F57" s="208" t="s">
        <v>179</v>
      </c>
      <c r="G57" s="43" t="s">
        <v>237</v>
      </c>
      <c r="H57" s="29">
        <v>30</v>
      </c>
      <c r="I57" s="29">
        <v>15</v>
      </c>
      <c r="J57" s="29">
        <v>4</v>
      </c>
      <c r="K57" s="29">
        <f>I57*J57</f>
        <v>60</v>
      </c>
      <c r="L57" s="127">
        <f>H61</f>
        <v>120</v>
      </c>
      <c r="M57" s="29"/>
      <c r="N57" s="29">
        <v>30</v>
      </c>
      <c r="O57" s="127">
        <f>L57/I61</f>
        <v>2</v>
      </c>
      <c r="P57" s="208" t="s">
        <v>274</v>
      </c>
      <c r="Q57" s="209"/>
      <c r="R57" s="209"/>
      <c r="S57" s="210"/>
    </row>
    <row r="58" spans="3:20" x14ac:dyDescent="0.25">
      <c r="D58" s="294"/>
      <c r="E58" s="142"/>
      <c r="F58" s="211"/>
      <c r="G58" s="85"/>
      <c r="H58" s="30"/>
      <c r="I58" s="30"/>
      <c r="J58" s="30"/>
      <c r="K58" s="30"/>
      <c r="L58" s="142"/>
      <c r="M58" s="30"/>
      <c r="N58" s="30"/>
      <c r="O58" s="142"/>
      <c r="P58" s="211"/>
      <c r="Q58" s="212"/>
      <c r="R58" s="212"/>
      <c r="S58" s="213"/>
    </row>
    <row r="59" spans="3:20" x14ac:dyDescent="0.25">
      <c r="D59" s="294"/>
      <c r="E59" s="142"/>
      <c r="F59" s="211"/>
      <c r="G59" s="85"/>
      <c r="H59" s="30"/>
      <c r="I59" s="30"/>
      <c r="J59" s="30"/>
      <c r="K59" s="30"/>
      <c r="L59" s="142"/>
      <c r="M59" s="30"/>
      <c r="N59" s="30"/>
      <c r="O59" s="142"/>
      <c r="P59" s="211"/>
      <c r="Q59" s="212"/>
      <c r="R59" s="212"/>
      <c r="S59" s="213"/>
    </row>
    <row r="60" spans="3:20" ht="15.75" thickBot="1" x14ac:dyDescent="0.3">
      <c r="D60" s="295"/>
      <c r="E60" s="128"/>
      <c r="F60" s="214"/>
      <c r="G60" s="68"/>
      <c r="H60" s="56"/>
      <c r="I60" s="56"/>
      <c r="J60" s="56"/>
      <c r="K60" s="56"/>
      <c r="L60" s="128"/>
      <c r="M60" s="56"/>
      <c r="N60" s="56"/>
      <c r="O60" s="128"/>
      <c r="P60" s="214"/>
      <c r="Q60" s="215"/>
      <c r="R60" s="215"/>
      <c r="S60" s="216"/>
    </row>
    <row r="61" spans="3:20" ht="15.75" thickBot="1" x14ac:dyDescent="0.3">
      <c r="D61" s="260"/>
      <c r="E61" s="260"/>
      <c r="F61" s="260"/>
      <c r="G61" s="260"/>
      <c r="H61" s="84">
        <f>H57*J57</f>
        <v>120</v>
      </c>
      <c r="I61" s="84">
        <f>I57*J57</f>
        <v>60</v>
      </c>
      <c r="J61" s="84"/>
      <c r="K61" s="296"/>
      <c r="L61" s="297"/>
      <c r="M61" s="297"/>
      <c r="N61" s="297"/>
      <c r="O61" s="297"/>
      <c r="P61" s="297"/>
      <c r="Q61" s="297"/>
      <c r="R61" s="297"/>
      <c r="S61" s="297"/>
      <c r="T61" s="63" t="s">
        <v>260</v>
      </c>
    </row>
    <row r="62" spans="3:20" ht="15.75" thickBot="1" x14ac:dyDescent="0.3">
      <c r="D62" s="267" t="s">
        <v>194</v>
      </c>
      <c r="E62" s="127">
        <v>90</v>
      </c>
      <c r="F62" s="148" t="s">
        <v>180</v>
      </c>
      <c r="G62" s="43" t="s">
        <v>238</v>
      </c>
      <c r="H62" s="29">
        <v>70</v>
      </c>
      <c r="I62" s="29">
        <v>30</v>
      </c>
      <c r="J62" s="29">
        <v>1</v>
      </c>
      <c r="K62" s="29">
        <f>I62*J62</f>
        <v>30</v>
      </c>
      <c r="L62" s="127">
        <f>H66</f>
        <v>220</v>
      </c>
      <c r="M62" s="29"/>
      <c r="N62" s="29">
        <v>150</v>
      </c>
      <c r="O62" s="127">
        <f>L62/I66</f>
        <v>2.4444444444444446</v>
      </c>
      <c r="P62" s="208" t="s">
        <v>275</v>
      </c>
      <c r="Q62" s="209"/>
      <c r="R62" s="209"/>
      <c r="S62" s="210"/>
    </row>
    <row r="63" spans="3:20" x14ac:dyDescent="0.25">
      <c r="D63" s="268"/>
      <c r="E63" s="142"/>
      <c r="F63" s="270"/>
      <c r="G63" s="44" t="s">
        <v>239</v>
      </c>
      <c r="H63" s="30">
        <v>50</v>
      </c>
      <c r="I63" s="30">
        <v>20</v>
      </c>
      <c r="J63" s="30">
        <v>3</v>
      </c>
      <c r="K63" s="29">
        <f>I63*J63</f>
        <v>60</v>
      </c>
      <c r="L63" s="142"/>
      <c r="M63" s="30"/>
      <c r="N63" s="30">
        <v>50</v>
      </c>
      <c r="O63" s="142"/>
      <c r="P63" s="211"/>
      <c r="Q63" s="212"/>
      <c r="R63" s="212"/>
      <c r="S63" s="213"/>
    </row>
    <row r="64" spans="3:20" x14ac:dyDescent="0.25">
      <c r="D64" s="268"/>
      <c r="E64" s="142"/>
      <c r="F64" s="270"/>
      <c r="G64" s="85"/>
      <c r="H64" s="30"/>
      <c r="I64" s="30"/>
      <c r="J64" s="30"/>
      <c r="K64" s="30"/>
      <c r="L64" s="142"/>
      <c r="M64" s="30"/>
      <c r="N64" s="30"/>
      <c r="O64" s="142"/>
      <c r="P64" s="211"/>
      <c r="Q64" s="212"/>
      <c r="R64" s="212"/>
      <c r="S64" s="213"/>
    </row>
    <row r="65" spans="4:29" ht="15.75" thickBot="1" x14ac:dyDescent="0.3">
      <c r="D65" s="269"/>
      <c r="E65" s="128"/>
      <c r="F65" s="149"/>
      <c r="G65" s="68"/>
      <c r="H65" s="56"/>
      <c r="I65" s="56"/>
      <c r="J65" s="56"/>
      <c r="K65" s="56"/>
      <c r="L65" s="128"/>
      <c r="M65" s="56"/>
      <c r="N65" s="56"/>
      <c r="O65" s="128"/>
      <c r="P65" s="214"/>
      <c r="Q65" s="215"/>
      <c r="R65" s="215"/>
      <c r="S65" s="216"/>
    </row>
    <row r="66" spans="4:29" ht="15.75" thickBot="1" x14ac:dyDescent="0.3">
      <c r="D66" s="260"/>
      <c r="E66" s="260"/>
      <c r="F66" s="260"/>
      <c r="G66" s="260"/>
      <c r="H66" s="84">
        <f>(H62+(H63*J63))</f>
        <v>220</v>
      </c>
      <c r="I66" s="84">
        <f>(I62+(I63*J63))</f>
        <v>90</v>
      </c>
      <c r="J66" s="84"/>
      <c r="K66" s="296"/>
      <c r="L66" s="297"/>
      <c r="M66" s="297"/>
      <c r="N66" s="297"/>
      <c r="O66" s="297"/>
      <c r="P66" s="297"/>
      <c r="Q66" s="297"/>
      <c r="R66" s="297"/>
      <c r="S66" s="297"/>
      <c r="T66" s="63" t="s">
        <v>260</v>
      </c>
    </row>
    <row r="67" spans="4:29" ht="15.75" thickBot="1" x14ac:dyDescent="0.3">
      <c r="D67" s="166" t="s">
        <v>195</v>
      </c>
      <c r="E67" s="166">
        <v>80</v>
      </c>
      <c r="F67" s="148" t="s">
        <v>181</v>
      </c>
      <c r="G67" s="43" t="s">
        <v>240</v>
      </c>
      <c r="H67" s="9">
        <v>25</v>
      </c>
      <c r="I67" s="9">
        <v>10</v>
      </c>
      <c r="J67" s="9">
        <v>2</v>
      </c>
      <c r="K67" s="9">
        <f>I67*J67</f>
        <v>20</v>
      </c>
      <c r="L67" s="127">
        <f>H71</f>
        <v>150</v>
      </c>
      <c r="M67" s="9"/>
      <c r="N67" s="9">
        <v>25</v>
      </c>
      <c r="O67" s="127">
        <f>L67/I71</f>
        <v>1.875</v>
      </c>
      <c r="P67" s="208" t="s">
        <v>276</v>
      </c>
      <c r="Q67" s="209"/>
      <c r="R67" s="209"/>
      <c r="S67" s="210"/>
    </row>
    <row r="68" spans="4:29" ht="15.75" thickBot="1" x14ac:dyDescent="0.3">
      <c r="D68" s="167"/>
      <c r="E68" s="167"/>
      <c r="F68" s="270"/>
      <c r="G68" s="44" t="s">
        <v>237</v>
      </c>
      <c r="H68" s="70">
        <v>30</v>
      </c>
      <c r="I68" s="70">
        <v>20</v>
      </c>
      <c r="J68" s="70">
        <v>2</v>
      </c>
      <c r="K68" s="9">
        <f t="shared" ref="K68:K69" si="10">I68*J68</f>
        <v>40</v>
      </c>
      <c r="L68" s="142"/>
      <c r="M68" s="70"/>
      <c r="N68" s="70">
        <v>30</v>
      </c>
      <c r="O68" s="142"/>
      <c r="P68" s="211"/>
      <c r="Q68" s="212"/>
      <c r="R68" s="212"/>
      <c r="S68" s="213"/>
    </row>
    <row r="69" spans="4:29" x14ac:dyDescent="0.25">
      <c r="D69" s="167"/>
      <c r="E69" s="167"/>
      <c r="F69" s="270"/>
      <c r="G69" s="44" t="s">
        <v>263</v>
      </c>
      <c r="H69" s="70">
        <v>20</v>
      </c>
      <c r="I69" s="70">
        <v>10</v>
      </c>
      <c r="J69" s="70">
        <v>2</v>
      </c>
      <c r="K69" s="9">
        <f t="shared" si="10"/>
        <v>20</v>
      </c>
      <c r="L69" s="142"/>
      <c r="M69" s="70"/>
      <c r="N69" s="70">
        <v>20</v>
      </c>
      <c r="O69" s="142"/>
      <c r="P69" s="211"/>
      <c r="Q69" s="212"/>
      <c r="R69" s="212"/>
      <c r="S69" s="213"/>
    </row>
    <row r="70" spans="4:29" ht="15.75" thickBot="1" x14ac:dyDescent="0.3">
      <c r="D70" s="168"/>
      <c r="E70" s="168"/>
      <c r="F70" s="149"/>
      <c r="G70" s="68"/>
      <c r="H70" s="10"/>
      <c r="I70" s="10"/>
      <c r="J70" s="10"/>
      <c r="K70" s="10"/>
      <c r="L70" s="128"/>
      <c r="M70" s="10"/>
      <c r="N70" s="10"/>
      <c r="O70" s="128"/>
      <c r="P70" s="214"/>
      <c r="Q70" s="215"/>
      <c r="R70" s="215"/>
      <c r="S70" s="216"/>
    </row>
    <row r="71" spans="4:29" ht="15.75" thickBot="1" x14ac:dyDescent="0.3">
      <c r="D71" s="260"/>
      <c r="E71" s="260"/>
      <c r="F71" s="260"/>
      <c r="G71" s="260"/>
      <c r="H71" s="83">
        <f>((H67*J67)+(H68*J68)+(H69*J69))</f>
        <v>150</v>
      </c>
      <c r="I71" s="83">
        <f>((I67*J67)+(I68*J68)+(I69*J69))</f>
        <v>80</v>
      </c>
      <c r="J71" s="83"/>
      <c r="K71" s="261"/>
      <c r="L71" s="262"/>
      <c r="M71" s="262"/>
      <c r="N71" s="262"/>
      <c r="O71" s="262"/>
      <c r="P71" s="262"/>
      <c r="Q71" s="262"/>
      <c r="R71" s="262"/>
      <c r="S71" s="262"/>
      <c r="T71" s="63" t="s">
        <v>260</v>
      </c>
      <c r="V71" s="229" t="s">
        <v>211</v>
      </c>
      <c r="W71" s="230"/>
      <c r="X71" s="230"/>
      <c r="Y71" s="230"/>
      <c r="Z71" s="230"/>
      <c r="AA71" s="230"/>
      <c r="AB71" s="230"/>
      <c r="AC71" s="231"/>
    </row>
    <row r="72" spans="4:29" ht="15.75" thickBot="1" x14ac:dyDescent="0.3">
      <c r="D72" s="166" t="s">
        <v>196</v>
      </c>
      <c r="E72" s="127">
        <v>90</v>
      </c>
      <c r="F72" s="148" t="s">
        <v>182</v>
      </c>
      <c r="G72" s="43" t="s">
        <v>243</v>
      </c>
      <c r="H72" s="29">
        <v>30</v>
      </c>
      <c r="I72" s="29">
        <v>15</v>
      </c>
      <c r="J72" s="29">
        <v>2</v>
      </c>
      <c r="K72" s="29">
        <f>I72*J72</f>
        <v>30</v>
      </c>
      <c r="L72" s="127">
        <f>H76</f>
        <v>180</v>
      </c>
      <c r="M72" s="29">
        <v>10</v>
      </c>
      <c r="N72" s="29">
        <v>20</v>
      </c>
      <c r="O72" s="127">
        <f>L72/I76</f>
        <v>2</v>
      </c>
      <c r="P72" s="208" t="s">
        <v>277</v>
      </c>
      <c r="Q72" s="209"/>
      <c r="R72" s="209"/>
      <c r="S72" s="210"/>
      <c r="V72" s="134"/>
      <c r="W72" s="135"/>
      <c r="X72" s="135"/>
      <c r="Y72" s="135"/>
      <c r="Z72" s="135"/>
      <c r="AA72" s="135"/>
      <c r="AB72" s="135"/>
      <c r="AC72" s="136"/>
    </row>
    <row r="73" spans="4:29" ht="15.75" thickBot="1" x14ac:dyDescent="0.3">
      <c r="D73" s="167"/>
      <c r="E73" s="142"/>
      <c r="F73" s="270"/>
      <c r="G73" s="44" t="s">
        <v>241</v>
      </c>
      <c r="H73" s="30">
        <v>30</v>
      </c>
      <c r="I73" s="30">
        <v>15</v>
      </c>
      <c r="J73" s="30">
        <v>2</v>
      </c>
      <c r="K73" s="29">
        <f t="shared" ref="K73:K74" si="11">I73*J73</f>
        <v>30</v>
      </c>
      <c r="L73" s="142"/>
      <c r="M73" s="30">
        <v>10</v>
      </c>
      <c r="N73" s="30">
        <v>20</v>
      </c>
      <c r="O73" s="142"/>
      <c r="P73" s="211"/>
      <c r="Q73" s="212"/>
      <c r="R73" s="212"/>
      <c r="S73" s="213"/>
      <c r="V73" s="158"/>
      <c r="W73" s="200"/>
      <c r="X73" s="200"/>
      <c r="Y73" s="200"/>
      <c r="Z73" s="200"/>
      <c r="AA73" s="200"/>
      <c r="AB73" s="200"/>
      <c r="AC73" s="159"/>
    </row>
    <row r="74" spans="4:29" x14ac:dyDescent="0.25">
      <c r="D74" s="167"/>
      <c r="E74" s="142"/>
      <c r="F74" s="270"/>
      <c r="G74" s="44" t="s">
        <v>242</v>
      </c>
      <c r="H74" s="30">
        <v>30</v>
      </c>
      <c r="I74" s="30">
        <v>15</v>
      </c>
      <c r="J74" s="30">
        <v>2</v>
      </c>
      <c r="K74" s="29">
        <f t="shared" si="11"/>
        <v>30</v>
      </c>
      <c r="L74" s="142"/>
      <c r="M74" s="30">
        <v>10</v>
      </c>
      <c r="N74" s="30">
        <v>20</v>
      </c>
      <c r="O74" s="142"/>
      <c r="P74" s="211"/>
      <c r="Q74" s="212"/>
      <c r="R74" s="212"/>
      <c r="S74" s="213"/>
      <c r="V74" s="158"/>
      <c r="W74" s="200"/>
      <c r="X74" s="200"/>
      <c r="Y74" s="200"/>
      <c r="Z74" s="200"/>
      <c r="AA74" s="200"/>
      <c r="AB74" s="200"/>
      <c r="AC74" s="159"/>
    </row>
    <row r="75" spans="4:29" ht="15.75" thickBot="1" x14ac:dyDescent="0.3">
      <c r="D75" s="168"/>
      <c r="E75" s="128"/>
      <c r="F75" s="149"/>
      <c r="G75" s="68"/>
      <c r="H75" s="56"/>
      <c r="I75" s="56"/>
      <c r="J75" s="56"/>
      <c r="K75" s="56"/>
      <c r="L75" s="128"/>
      <c r="M75" s="56"/>
      <c r="N75" s="56"/>
      <c r="O75" s="128"/>
      <c r="P75" s="214"/>
      <c r="Q75" s="215"/>
      <c r="R75" s="215"/>
      <c r="S75" s="216"/>
      <c r="V75" s="158"/>
      <c r="W75" s="200"/>
      <c r="X75" s="200"/>
      <c r="Y75" s="200"/>
      <c r="Z75" s="200"/>
      <c r="AA75" s="200"/>
      <c r="AB75" s="200"/>
      <c r="AC75" s="159"/>
    </row>
    <row r="76" spans="4:29" ht="15.75" thickBot="1" x14ac:dyDescent="0.3">
      <c r="D76" s="260"/>
      <c r="E76" s="260"/>
      <c r="F76" s="260"/>
      <c r="G76" s="260"/>
      <c r="H76" s="84">
        <f>((H72*J72)+(H73*J73)+(H74*J74))</f>
        <v>180</v>
      </c>
      <c r="I76" s="84">
        <f>((I72*J72)+(I73*J73)+(I74*J74))</f>
        <v>90</v>
      </c>
      <c r="J76" s="84"/>
      <c r="K76" s="296"/>
      <c r="L76" s="297"/>
      <c r="M76" s="297"/>
      <c r="N76" s="297"/>
      <c r="O76" s="297"/>
      <c r="P76" s="297"/>
      <c r="Q76" s="297"/>
      <c r="R76" s="297"/>
      <c r="S76" s="297"/>
      <c r="T76" s="63" t="s">
        <v>260</v>
      </c>
      <c r="V76" s="158"/>
      <c r="W76" s="200"/>
      <c r="X76" s="200"/>
      <c r="Y76" s="200"/>
      <c r="Z76" s="200"/>
      <c r="AA76" s="200"/>
      <c r="AB76" s="200"/>
      <c r="AC76" s="159"/>
    </row>
    <row r="77" spans="4:29" x14ac:dyDescent="0.25">
      <c r="D77" s="267" t="s">
        <v>168</v>
      </c>
      <c r="E77" s="127">
        <v>60</v>
      </c>
      <c r="F77" s="148" t="s">
        <v>183</v>
      </c>
      <c r="G77" s="43" t="s">
        <v>244</v>
      </c>
      <c r="H77" s="29">
        <v>30</v>
      </c>
      <c r="I77" s="29">
        <v>15</v>
      </c>
      <c r="J77" s="29">
        <v>4</v>
      </c>
      <c r="K77" s="29">
        <f>I77*J77</f>
        <v>60</v>
      </c>
      <c r="L77" s="127">
        <f>H81</f>
        <v>120</v>
      </c>
      <c r="M77" s="29">
        <v>20</v>
      </c>
      <c r="N77" s="29">
        <v>10</v>
      </c>
      <c r="O77" s="127">
        <f>L77/I81</f>
        <v>2</v>
      </c>
      <c r="P77" s="208" t="s">
        <v>278</v>
      </c>
      <c r="Q77" s="209"/>
      <c r="R77" s="209"/>
      <c r="S77" s="210"/>
      <c r="V77" s="158"/>
      <c r="W77" s="200"/>
      <c r="X77" s="200"/>
      <c r="Y77" s="200"/>
      <c r="Z77" s="200"/>
      <c r="AA77" s="200"/>
      <c r="AB77" s="200"/>
      <c r="AC77" s="159"/>
    </row>
    <row r="78" spans="4:29" x14ac:dyDescent="0.25">
      <c r="D78" s="268"/>
      <c r="E78" s="142"/>
      <c r="F78" s="270"/>
      <c r="G78" s="85"/>
      <c r="H78" s="30"/>
      <c r="I78" s="30"/>
      <c r="J78" s="30"/>
      <c r="K78" s="30"/>
      <c r="L78" s="142"/>
      <c r="M78" s="30"/>
      <c r="N78" s="30"/>
      <c r="O78" s="142"/>
      <c r="P78" s="211"/>
      <c r="Q78" s="212"/>
      <c r="R78" s="212"/>
      <c r="S78" s="213"/>
      <c r="V78" s="158"/>
      <c r="W78" s="200"/>
      <c r="X78" s="200"/>
      <c r="Y78" s="200"/>
      <c r="Z78" s="200"/>
      <c r="AA78" s="200"/>
      <c r="AB78" s="200"/>
      <c r="AC78" s="159"/>
    </row>
    <row r="79" spans="4:29" x14ac:dyDescent="0.25">
      <c r="D79" s="268"/>
      <c r="E79" s="142"/>
      <c r="F79" s="270"/>
      <c r="G79" s="85"/>
      <c r="H79" s="30"/>
      <c r="I79" s="30"/>
      <c r="J79" s="30"/>
      <c r="K79" s="30"/>
      <c r="L79" s="142"/>
      <c r="M79" s="30"/>
      <c r="N79" s="30"/>
      <c r="O79" s="142"/>
      <c r="P79" s="211"/>
      <c r="Q79" s="212"/>
      <c r="R79" s="212"/>
      <c r="S79" s="213"/>
      <c r="V79" s="158"/>
      <c r="W79" s="200"/>
      <c r="X79" s="200"/>
      <c r="Y79" s="200"/>
      <c r="Z79" s="200"/>
      <c r="AA79" s="200"/>
      <c r="AB79" s="200"/>
      <c r="AC79" s="159"/>
    </row>
    <row r="80" spans="4:29" ht="15.75" thickBot="1" x14ac:dyDescent="0.3">
      <c r="D80" s="269"/>
      <c r="E80" s="128"/>
      <c r="F80" s="149"/>
      <c r="G80" s="68"/>
      <c r="H80" s="56"/>
      <c r="I80" s="56"/>
      <c r="J80" s="56"/>
      <c r="K80" s="56"/>
      <c r="L80" s="128"/>
      <c r="M80" s="56"/>
      <c r="N80" s="56"/>
      <c r="O80" s="128"/>
      <c r="P80" s="214"/>
      <c r="Q80" s="215"/>
      <c r="R80" s="215"/>
      <c r="S80" s="216"/>
      <c r="V80" s="158"/>
      <c r="W80" s="200"/>
      <c r="X80" s="200"/>
      <c r="Y80" s="200"/>
      <c r="Z80" s="200"/>
      <c r="AA80" s="200"/>
      <c r="AB80" s="200"/>
      <c r="AC80" s="159"/>
    </row>
    <row r="81" spans="4:29" ht="15.75" thickBot="1" x14ac:dyDescent="0.3">
      <c r="D81" s="260"/>
      <c r="E81" s="260"/>
      <c r="F81" s="260"/>
      <c r="G81" s="260"/>
      <c r="H81" s="84">
        <f>(H77*J77)</f>
        <v>120</v>
      </c>
      <c r="I81" s="84">
        <f>I77*J77</f>
        <v>60</v>
      </c>
      <c r="J81" s="84"/>
      <c r="K81" s="296"/>
      <c r="L81" s="297"/>
      <c r="M81" s="297"/>
      <c r="N81" s="297"/>
      <c r="O81" s="297"/>
      <c r="P81" s="297"/>
      <c r="Q81" s="297"/>
      <c r="R81" s="297"/>
      <c r="S81" s="297"/>
      <c r="T81" s="63" t="s">
        <v>260</v>
      </c>
      <c r="V81" s="158"/>
      <c r="W81" s="200"/>
      <c r="X81" s="200"/>
      <c r="Y81" s="200"/>
      <c r="Z81" s="200"/>
      <c r="AA81" s="200"/>
      <c r="AB81" s="200"/>
      <c r="AC81" s="159"/>
    </row>
    <row r="82" spans="4:29" x14ac:dyDescent="0.25">
      <c r="D82" s="267" t="s">
        <v>197</v>
      </c>
      <c r="E82" s="127">
        <v>45</v>
      </c>
      <c r="F82" s="148" t="s">
        <v>184</v>
      </c>
      <c r="G82" s="43" t="s">
        <v>279</v>
      </c>
      <c r="H82" s="29">
        <v>30</v>
      </c>
      <c r="I82" s="29">
        <v>15</v>
      </c>
      <c r="J82" s="29">
        <v>3</v>
      </c>
      <c r="K82" s="166">
        <f>I82*J82</f>
        <v>45</v>
      </c>
      <c r="L82" s="127">
        <f>H86</f>
        <v>90</v>
      </c>
      <c r="M82" s="29"/>
      <c r="N82" s="29">
        <v>30</v>
      </c>
      <c r="O82" s="127">
        <f>L82/I86</f>
        <v>2</v>
      </c>
      <c r="P82" s="208" t="s">
        <v>280</v>
      </c>
      <c r="Q82" s="209"/>
      <c r="R82" s="209"/>
      <c r="S82" s="210"/>
      <c r="V82" s="158"/>
      <c r="W82" s="200"/>
      <c r="X82" s="200"/>
      <c r="Y82" s="200"/>
      <c r="Z82" s="200"/>
      <c r="AA82" s="200"/>
      <c r="AB82" s="200"/>
      <c r="AC82" s="159"/>
    </row>
    <row r="83" spans="4:29" x14ac:dyDescent="0.25">
      <c r="D83" s="268"/>
      <c r="E83" s="142"/>
      <c r="F83" s="270"/>
      <c r="G83" s="85"/>
      <c r="H83" s="30"/>
      <c r="I83" s="30"/>
      <c r="J83" s="30"/>
      <c r="K83" s="167"/>
      <c r="L83" s="142"/>
      <c r="M83" s="30"/>
      <c r="N83" s="30"/>
      <c r="O83" s="142"/>
      <c r="P83" s="211"/>
      <c r="Q83" s="212"/>
      <c r="R83" s="212"/>
      <c r="S83" s="213"/>
      <c r="V83" s="158"/>
      <c r="W83" s="200"/>
      <c r="X83" s="200"/>
      <c r="Y83" s="200"/>
      <c r="Z83" s="200"/>
      <c r="AA83" s="200"/>
      <c r="AB83" s="200"/>
      <c r="AC83" s="159"/>
    </row>
    <row r="84" spans="4:29" ht="15.75" thickBot="1" x14ac:dyDescent="0.3">
      <c r="D84" s="268"/>
      <c r="E84" s="142"/>
      <c r="F84" s="270"/>
      <c r="G84" s="85"/>
      <c r="H84" s="30"/>
      <c r="I84" s="30"/>
      <c r="J84" s="30"/>
      <c r="K84" s="167"/>
      <c r="L84" s="142"/>
      <c r="M84" s="30"/>
      <c r="N84" s="30"/>
      <c r="O84" s="142"/>
      <c r="P84" s="211"/>
      <c r="Q84" s="212"/>
      <c r="R84" s="212"/>
      <c r="S84" s="213"/>
      <c r="V84" s="137"/>
      <c r="W84" s="138"/>
      <c r="X84" s="138"/>
      <c r="Y84" s="138"/>
      <c r="Z84" s="138"/>
      <c r="AA84" s="138"/>
      <c r="AB84" s="138"/>
      <c r="AC84" s="139"/>
    </row>
    <row r="85" spans="4:29" ht="15.75" thickBot="1" x14ac:dyDescent="0.3">
      <c r="D85" s="269"/>
      <c r="E85" s="128"/>
      <c r="F85" s="149"/>
      <c r="G85" s="68"/>
      <c r="H85" s="56"/>
      <c r="I85" s="56"/>
      <c r="J85" s="56"/>
      <c r="K85" s="168"/>
      <c r="L85" s="128"/>
      <c r="M85" s="56"/>
      <c r="N85" s="56"/>
      <c r="O85" s="128"/>
      <c r="P85" s="214"/>
      <c r="Q85" s="215"/>
      <c r="R85" s="215"/>
      <c r="S85" s="216"/>
    </row>
    <row r="86" spans="4:29" ht="15.75" thickBot="1" x14ac:dyDescent="0.3">
      <c r="D86" s="260"/>
      <c r="E86" s="260"/>
      <c r="F86" s="260"/>
      <c r="G86" s="260"/>
      <c r="H86" s="84">
        <f>H82*J82</f>
        <v>90</v>
      </c>
      <c r="I86" s="84">
        <f>I82*J82</f>
        <v>45</v>
      </c>
      <c r="J86" s="84"/>
      <c r="K86" s="321"/>
      <c r="L86" s="297"/>
      <c r="M86" s="297"/>
      <c r="N86" s="297"/>
      <c r="O86" s="297"/>
      <c r="P86" s="297"/>
      <c r="Q86" s="297"/>
      <c r="R86" s="297"/>
      <c r="S86" s="297"/>
      <c r="T86" s="63" t="s">
        <v>260</v>
      </c>
      <c r="V86" s="229" t="s">
        <v>134</v>
      </c>
      <c r="W86" s="230"/>
      <c r="X86" s="230"/>
      <c r="Y86" s="230"/>
      <c r="Z86" s="230"/>
      <c r="AA86" s="230"/>
      <c r="AB86" s="230"/>
      <c r="AC86" s="231"/>
    </row>
    <row r="87" spans="4:29" ht="15.75" thickBot="1" x14ac:dyDescent="0.3">
      <c r="D87" s="267" t="s">
        <v>198</v>
      </c>
      <c r="E87" s="127">
        <v>10</v>
      </c>
      <c r="F87" s="148" t="s">
        <v>185</v>
      </c>
      <c r="G87" s="43" t="s">
        <v>245</v>
      </c>
      <c r="H87" s="29">
        <v>20</v>
      </c>
      <c r="I87" s="29">
        <v>10</v>
      </c>
      <c r="J87" s="64">
        <v>1</v>
      </c>
      <c r="K87" s="29">
        <f>I87*J87</f>
        <v>10</v>
      </c>
      <c r="L87" s="127">
        <f>H91</f>
        <v>80</v>
      </c>
      <c r="M87" s="29"/>
      <c r="N87" s="29">
        <v>20</v>
      </c>
      <c r="O87" s="127">
        <f>L87/I91</f>
        <v>2</v>
      </c>
      <c r="P87" s="208" t="s">
        <v>281</v>
      </c>
      <c r="Q87" s="209"/>
      <c r="R87" s="209"/>
      <c r="S87" s="210"/>
      <c r="V87" s="134"/>
      <c r="W87" s="135"/>
      <c r="X87" s="135"/>
      <c r="Y87" s="135"/>
      <c r="Z87" s="135"/>
      <c r="AA87" s="135"/>
      <c r="AB87" s="135"/>
      <c r="AC87" s="136"/>
    </row>
    <row r="88" spans="4:29" ht="15.75" thickBot="1" x14ac:dyDescent="0.3">
      <c r="D88" s="268"/>
      <c r="E88" s="142"/>
      <c r="F88" s="270"/>
      <c r="G88" s="44" t="s">
        <v>246</v>
      </c>
      <c r="H88" s="30">
        <v>20</v>
      </c>
      <c r="I88" s="29">
        <v>10</v>
      </c>
      <c r="J88" s="64">
        <v>1</v>
      </c>
      <c r="K88" s="29">
        <f t="shared" ref="K88:K90" si="12">I88*J88</f>
        <v>10</v>
      </c>
      <c r="L88" s="142"/>
      <c r="M88" s="30"/>
      <c r="N88" s="30">
        <v>20</v>
      </c>
      <c r="O88" s="142"/>
      <c r="P88" s="211"/>
      <c r="Q88" s="212"/>
      <c r="R88" s="212"/>
      <c r="S88" s="213"/>
      <c r="V88" s="158"/>
      <c r="W88" s="200"/>
      <c r="X88" s="200"/>
      <c r="Y88" s="200"/>
      <c r="Z88" s="200"/>
      <c r="AA88" s="200"/>
      <c r="AB88" s="200"/>
      <c r="AC88" s="159"/>
    </row>
    <row r="89" spans="4:29" ht="15.75" thickBot="1" x14ac:dyDescent="0.3">
      <c r="D89" s="268"/>
      <c r="E89" s="142"/>
      <c r="F89" s="270"/>
      <c r="G89" s="44" t="s">
        <v>247</v>
      </c>
      <c r="H89" s="30">
        <v>20</v>
      </c>
      <c r="I89" s="29">
        <v>10</v>
      </c>
      <c r="J89" s="64">
        <v>1</v>
      </c>
      <c r="K89" s="29">
        <f t="shared" si="12"/>
        <v>10</v>
      </c>
      <c r="L89" s="142"/>
      <c r="M89" s="30"/>
      <c r="N89" s="30">
        <v>20</v>
      </c>
      <c r="O89" s="142"/>
      <c r="P89" s="211"/>
      <c r="Q89" s="212"/>
      <c r="R89" s="212"/>
      <c r="S89" s="213"/>
      <c r="V89" s="158"/>
      <c r="W89" s="200"/>
      <c r="X89" s="200"/>
      <c r="Y89" s="200"/>
      <c r="Z89" s="200"/>
      <c r="AA89" s="200"/>
      <c r="AB89" s="200"/>
      <c r="AC89" s="159"/>
    </row>
    <row r="90" spans="4:29" ht="15.75" thickBot="1" x14ac:dyDescent="0.3">
      <c r="D90" s="269"/>
      <c r="E90" s="128"/>
      <c r="F90" s="149"/>
      <c r="G90" s="45" t="s">
        <v>248</v>
      </c>
      <c r="H90" s="56">
        <v>20</v>
      </c>
      <c r="I90" s="29">
        <v>10</v>
      </c>
      <c r="J90" s="64">
        <v>1</v>
      </c>
      <c r="K90" s="29">
        <f t="shared" si="12"/>
        <v>10</v>
      </c>
      <c r="L90" s="128"/>
      <c r="M90" s="56"/>
      <c r="N90" s="56">
        <v>20</v>
      </c>
      <c r="O90" s="128"/>
      <c r="P90" s="214"/>
      <c r="Q90" s="215"/>
      <c r="R90" s="215"/>
      <c r="S90" s="216"/>
      <c r="V90" s="158"/>
      <c r="W90" s="200"/>
      <c r="X90" s="200"/>
      <c r="Y90" s="200"/>
      <c r="Z90" s="200"/>
      <c r="AA90" s="200"/>
      <c r="AB90" s="200"/>
      <c r="AC90" s="159"/>
    </row>
    <row r="91" spans="4:29" ht="15.75" thickBot="1" x14ac:dyDescent="0.3">
      <c r="D91" s="260"/>
      <c r="E91" s="260"/>
      <c r="F91" s="260"/>
      <c r="G91" s="260"/>
      <c r="H91" s="84">
        <f>H87+H88+H89+H90</f>
        <v>80</v>
      </c>
      <c r="I91" s="84">
        <f>I87+I88+I89+I90</f>
        <v>40</v>
      </c>
      <c r="J91" s="84"/>
      <c r="K91" s="322"/>
      <c r="L91" s="297"/>
      <c r="M91" s="297"/>
      <c r="N91" s="297"/>
      <c r="O91" s="297"/>
      <c r="P91" s="297"/>
      <c r="Q91" s="297"/>
      <c r="R91" s="297"/>
      <c r="S91" s="297"/>
      <c r="T91" s="63" t="s">
        <v>260</v>
      </c>
      <c r="V91" s="158"/>
      <c r="W91" s="200"/>
      <c r="X91" s="200"/>
      <c r="Y91" s="200"/>
      <c r="Z91" s="200"/>
      <c r="AA91" s="200"/>
      <c r="AB91" s="200"/>
      <c r="AC91" s="159"/>
    </row>
    <row r="92" spans="4:29" x14ac:dyDescent="0.25">
      <c r="D92" s="267" t="s">
        <v>312</v>
      </c>
      <c r="E92" s="127">
        <v>10</v>
      </c>
      <c r="F92" s="148" t="s">
        <v>334</v>
      </c>
      <c r="G92" s="86"/>
      <c r="H92" s="127">
        <v>50</v>
      </c>
      <c r="I92" s="127">
        <v>25</v>
      </c>
      <c r="J92" s="127">
        <v>1</v>
      </c>
      <c r="K92" s="127">
        <f>I92*J92</f>
        <v>25</v>
      </c>
      <c r="L92" s="127">
        <f>H92</f>
        <v>50</v>
      </c>
      <c r="M92" s="127">
        <v>25</v>
      </c>
      <c r="N92" s="127">
        <v>25</v>
      </c>
      <c r="O92" s="127">
        <f>L92/I92</f>
        <v>2</v>
      </c>
      <c r="P92" s="208" t="s">
        <v>282</v>
      </c>
      <c r="Q92" s="209"/>
      <c r="R92" s="209"/>
      <c r="S92" s="210"/>
      <c r="V92" s="158"/>
      <c r="W92" s="200"/>
      <c r="X92" s="200"/>
      <c r="Y92" s="200"/>
      <c r="Z92" s="200"/>
      <c r="AA92" s="200"/>
      <c r="AB92" s="200"/>
      <c r="AC92" s="159"/>
    </row>
    <row r="93" spans="4:29" x14ac:dyDescent="0.25">
      <c r="D93" s="268"/>
      <c r="E93" s="142"/>
      <c r="F93" s="270"/>
      <c r="G93" s="85"/>
      <c r="H93" s="142"/>
      <c r="I93" s="142"/>
      <c r="J93" s="142"/>
      <c r="K93" s="142"/>
      <c r="L93" s="142"/>
      <c r="M93" s="142"/>
      <c r="N93" s="142"/>
      <c r="O93" s="142"/>
      <c r="P93" s="211"/>
      <c r="Q93" s="212"/>
      <c r="R93" s="212"/>
      <c r="S93" s="213"/>
      <c r="V93" s="158"/>
      <c r="W93" s="200"/>
      <c r="X93" s="200"/>
      <c r="Y93" s="200"/>
      <c r="Z93" s="200"/>
      <c r="AA93" s="200"/>
      <c r="AB93" s="200"/>
      <c r="AC93" s="159"/>
    </row>
    <row r="94" spans="4:29" x14ac:dyDescent="0.25">
      <c r="D94" s="268"/>
      <c r="E94" s="142"/>
      <c r="F94" s="270"/>
      <c r="G94" s="85"/>
      <c r="H94" s="142"/>
      <c r="I94" s="142"/>
      <c r="J94" s="142"/>
      <c r="K94" s="142"/>
      <c r="L94" s="142"/>
      <c r="M94" s="142"/>
      <c r="N94" s="142"/>
      <c r="O94" s="142"/>
      <c r="P94" s="211"/>
      <c r="Q94" s="212"/>
      <c r="R94" s="212"/>
      <c r="S94" s="213"/>
      <c r="V94" s="158"/>
      <c r="W94" s="200"/>
      <c r="X94" s="200"/>
      <c r="Y94" s="200"/>
      <c r="Z94" s="200"/>
      <c r="AA94" s="200"/>
      <c r="AB94" s="200"/>
      <c r="AC94" s="159"/>
    </row>
    <row r="95" spans="4:29" ht="15.75" thickBot="1" x14ac:dyDescent="0.3">
      <c r="D95" s="269"/>
      <c r="E95" s="128"/>
      <c r="F95" s="149"/>
      <c r="G95" s="68"/>
      <c r="H95" s="128"/>
      <c r="I95" s="128"/>
      <c r="J95" s="128"/>
      <c r="K95" s="128"/>
      <c r="L95" s="128"/>
      <c r="M95" s="128"/>
      <c r="N95" s="128"/>
      <c r="O95" s="128"/>
      <c r="P95" s="214"/>
      <c r="Q95" s="215"/>
      <c r="R95" s="215"/>
      <c r="S95" s="216"/>
      <c r="V95" s="158"/>
      <c r="W95" s="200"/>
      <c r="X95" s="200"/>
      <c r="Y95" s="200"/>
      <c r="Z95" s="200"/>
      <c r="AA95" s="200"/>
      <c r="AB95" s="200"/>
      <c r="AC95" s="159"/>
    </row>
    <row r="96" spans="4:29" ht="15.75" thickBot="1" x14ac:dyDescent="0.3">
      <c r="D96" s="260"/>
      <c r="E96" s="260"/>
      <c r="F96" s="260"/>
      <c r="G96" s="260"/>
      <c r="H96" s="60"/>
      <c r="I96" s="60"/>
      <c r="J96" s="60"/>
      <c r="K96" s="261" t="s">
        <v>164</v>
      </c>
      <c r="L96" s="262"/>
      <c r="M96" s="262"/>
      <c r="N96" s="262"/>
      <c r="O96" s="262"/>
      <c r="P96" s="262"/>
      <c r="Q96" s="262"/>
      <c r="R96" s="262"/>
      <c r="S96" s="262"/>
      <c r="T96" s="63" t="s">
        <v>260</v>
      </c>
      <c r="V96" s="158"/>
      <c r="W96" s="200"/>
      <c r="X96" s="200"/>
      <c r="Y96" s="200"/>
      <c r="Z96" s="200"/>
      <c r="AA96" s="200"/>
      <c r="AB96" s="200"/>
      <c r="AC96" s="159"/>
    </row>
    <row r="97" spans="4:29" ht="15.75" thickBot="1" x14ac:dyDescent="0.3">
      <c r="D97" s="129" t="s">
        <v>118</v>
      </c>
      <c r="E97" s="127">
        <v>15</v>
      </c>
      <c r="F97" s="148" t="s">
        <v>187</v>
      </c>
      <c r="G97" s="23" t="s">
        <v>199</v>
      </c>
      <c r="H97" s="29">
        <v>30</v>
      </c>
      <c r="I97" s="29">
        <v>15</v>
      </c>
      <c r="J97" s="29">
        <v>1</v>
      </c>
      <c r="K97" s="29">
        <f>I97*J97</f>
        <v>15</v>
      </c>
      <c r="L97" s="29">
        <v>30</v>
      </c>
      <c r="M97" s="29"/>
      <c r="N97" s="29">
        <v>30</v>
      </c>
      <c r="O97" s="29">
        <f>L97/I97</f>
        <v>2</v>
      </c>
      <c r="P97" s="208" t="s">
        <v>283</v>
      </c>
      <c r="Q97" s="209"/>
      <c r="R97" s="209"/>
      <c r="S97" s="210"/>
      <c r="V97" s="137"/>
      <c r="W97" s="138"/>
      <c r="X97" s="138"/>
      <c r="Y97" s="138"/>
      <c r="Z97" s="138"/>
      <c r="AA97" s="138"/>
      <c r="AB97" s="138"/>
      <c r="AC97" s="139"/>
    </row>
    <row r="98" spans="4:29" ht="15.75" thickBot="1" x14ac:dyDescent="0.3">
      <c r="D98" s="130"/>
      <c r="E98" s="128"/>
      <c r="F98" s="149"/>
      <c r="G98" s="69"/>
      <c r="H98" s="56"/>
      <c r="I98" s="56"/>
      <c r="J98" s="56"/>
      <c r="K98" s="56"/>
      <c r="L98" s="56"/>
      <c r="M98" s="56"/>
      <c r="N98" s="56"/>
      <c r="O98" s="56"/>
      <c r="P98" s="214"/>
      <c r="Q98" s="215"/>
      <c r="R98" s="215"/>
      <c r="S98" s="216"/>
      <c r="V98" s="34"/>
    </row>
    <row r="99" spans="4:29" ht="15.75" thickBot="1" x14ac:dyDescent="0.3">
      <c r="D99" s="260"/>
      <c r="E99" s="260"/>
      <c r="F99" s="260"/>
      <c r="G99" s="260"/>
      <c r="H99" s="92">
        <v>30</v>
      </c>
      <c r="I99" s="92">
        <v>15</v>
      </c>
      <c r="J99" s="92"/>
      <c r="K99" s="321"/>
      <c r="L99" s="323"/>
      <c r="M99" s="323"/>
      <c r="N99" s="323"/>
      <c r="O99" s="323"/>
      <c r="P99" s="297"/>
      <c r="Q99" s="297"/>
      <c r="R99" s="297"/>
      <c r="S99" s="297"/>
      <c r="T99" s="63" t="s">
        <v>260</v>
      </c>
      <c r="V99" s="34"/>
    </row>
    <row r="100" spans="4:29" ht="15.75" thickBot="1" x14ac:dyDescent="0.3">
      <c r="D100" s="129" t="s">
        <v>200</v>
      </c>
      <c r="E100" s="166">
        <v>15</v>
      </c>
      <c r="F100" s="208" t="s">
        <v>201</v>
      </c>
      <c r="G100" s="43" t="s">
        <v>249</v>
      </c>
      <c r="H100" s="29">
        <v>10</v>
      </c>
      <c r="I100" s="29">
        <v>5</v>
      </c>
      <c r="J100" s="29">
        <v>1</v>
      </c>
      <c r="K100" s="29">
        <f>I100*J100</f>
        <v>5</v>
      </c>
      <c r="L100" s="127">
        <f>H104</f>
        <v>30</v>
      </c>
      <c r="M100" s="13"/>
      <c r="N100" s="29">
        <v>10</v>
      </c>
      <c r="O100" s="127">
        <f>L100/I104</f>
        <v>2</v>
      </c>
      <c r="P100" s="299" t="s">
        <v>284</v>
      </c>
      <c r="Q100" s="299"/>
      <c r="R100" s="299"/>
      <c r="S100" s="300"/>
      <c r="V100" s="229" t="s">
        <v>133</v>
      </c>
      <c r="W100" s="230"/>
      <c r="X100" s="230"/>
      <c r="Y100" s="230"/>
      <c r="Z100" s="230"/>
      <c r="AA100" s="230"/>
      <c r="AB100" s="230"/>
      <c r="AC100" s="231"/>
    </row>
    <row r="101" spans="4:29" x14ac:dyDescent="0.25">
      <c r="D101" s="201"/>
      <c r="E101" s="167"/>
      <c r="F101" s="211"/>
      <c r="G101" s="44" t="s">
        <v>250</v>
      </c>
      <c r="H101" s="30">
        <v>10</v>
      </c>
      <c r="I101" s="30">
        <v>5</v>
      </c>
      <c r="J101" s="30">
        <v>1</v>
      </c>
      <c r="K101" s="30">
        <f t="shared" ref="K101:K102" si="13">I101*J101</f>
        <v>5</v>
      </c>
      <c r="L101" s="142"/>
      <c r="M101" s="27"/>
      <c r="N101" s="30">
        <v>10</v>
      </c>
      <c r="O101" s="142"/>
      <c r="P101" s="301"/>
      <c r="Q101" s="301"/>
      <c r="R101" s="301"/>
      <c r="S101" s="302"/>
      <c r="V101" s="232"/>
      <c r="W101" s="233"/>
      <c r="X101" s="233"/>
      <c r="Y101" s="233"/>
      <c r="Z101" s="233"/>
      <c r="AA101" s="233"/>
      <c r="AB101" s="233"/>
      <c r="AC101" s="234"/>
    </row>
    <row r="102" spans="4:29" x14ac:dyDescent="0.25">
      <c r="D102" s="201"/>
      <c r="E102" s="167"/>
      <c r="F102" s="211"/>
      <c r="G102" s="44" t="s">
        <v>251</v>
      </c>
      <c r="H102" s="30">
        <v>10</v>
      </c>
      <c r="I102" s="30">
        <v>5</v>
      </c>
      <c r="J102" s="30">
        <v>1</v>
      </c>
      <c r="K102" s="30">
        <f t="shared" si="13"/>
        <v>5</v>
      </c>
      <c r="L102" s="142"/>
      <c r="M102" s="27"/>
      <c r="N102" s="30">
        <v>10</v>
      </c>
      <c r="O102" s="142"/>
      <c r="P102" s="301"/>
      <c r="Q102" s="301"/>
      <c r="R102" s="301"/>
      <c r="S102" s="302"/>
      <c r="V102" s="235"/>
      <c r="W102" s="236"/>
      <c r="X102" s="236"/>
      <c r="Y102" s="236"/>
      <c r="Z102" s="236"/>
      <c r="AA102" s="236"/>
      <c r="AB102" s="236"/>
      <c r="AC102" s="237"/>
    </row>
    <row r="103" spans="4:29" ht="15.75" thickBot="1" x14ac:dyDescent="0.3">
      <c r="D103" s="130"/>
      <c r="E103" s="168"/>
      <c r="F103" s="214"/>
      <c r="G103" s="45"/>
      <c r="H103" s="56"/>
      <c r="I103" s="56"/>
      <c r="J103" s="56"/>
      <c r="K103" s="56"/>
      <c r="L103" s="128"/>
      <c r="M103" s="14"/>
      <c r="N103" s="56"/>
      <c r="O103" s="128"/>
      <c r="P103" s="303"/>
      <c r="Q103" s="303"/>
      <c r="R103" s="303"/>
      <c r="S103" s="304"/>
      <c r="V103" s="235"/>
      <c r="W103" s="236"/>
      <c r="X103" s="236"/>
      <c r="Y103" s="236"/>
      <c r="Z103" s="236"/>
      <c r="AA103" s="236"/>
      <c r="AB103" s="236"/>
      <c r="AC103" s="237"/>
    </row>
    <row r="104" spans="4:29" ht="15.75" thickBot="1" x14ac:dyDescent="0.3">
      <c r="D104" s="260"/>
      <c r="E104" s="260"/>
      <c r="F104" s="260"/>
      <c r="G104" s="260"/>
      <c r="H104" s="88">
        <f>H100+H101+H102</f>
        <v>30</v>
      </c>
      <c r="I104" s="88">
        <f>I100+I101+I102</f>
        <v>15</v>
      </c>
      <c r="J104" s="87"/>
      <c r="K104" s="324"/>
      <c r="L104" s="292"/>
      <c r="M104" s="292"/>
      <c r="N104" s="292"/>
      <c r="O104" s="292"/>
      <c r="P104" s="262"/>
      <c r="Q104" s="262"/>
      <c r="R104" s="262"/>
      <c r="S104" s="262"/>
      <c r="T104" s="63" t="s">
        <v>260</v>
      </c>
      <c r="V104" s="235"/>
      <c r="W104" s="236"/>
      <c r="X104" s="236"/>
      <c r="Y104" s="236"/>
      <c r="Z104" s="236"/>
      <c r="AA104" s="236"/>
      <c r="AB104" s="236"/>
      <c r="AC104" s="237"/>
    </row>
    <row r="105" spans="4:29" ht="45.75" thickBot="1" x14ac:dyDescent="0.3">
      <c r="D105" s="15" t="s">
        <v>169</v>
      </c>
      <c r="E105" s="2">
        <v>30</v>
      </c>
      <c r="F105" s="54" t="s">
        <v>186</v>
      </c>
      <c r="G105" s="55" t="s">
        <v>252</v>
      </c>
      <c r="H105" s="89">
        <v>50</v>
      </c>
      <c r="I105" s="89">
        <v>30</v>
      </c>
      <c r="J105" s="89">
        <v>1</v>
      </c>
      <c r="K105" s="89">
        <f>I105*J105</f>
        <v>30</v>
      </c>
      <c r="L105" s="89">
        <f>H105</f>
        <v>50</v>
      </c>
      <c r="M105" s="89">
        <v>25</v>
      </c>
      <c r="N105" s="89">
        <v>25</v>
      </c>
      <c r="O105" s="89">
        <f>L105/I105</f>
        <v>1.6666666666666667</v>
      </c>
      <c r="P105" s="243" t="s">
        <v>285</v>
      </c>
      <c r="Q105" s="244"/>
      <c r="R105" s="244"/>
      <c r="S105" s="245"/>
      <c r="V105" s="235"/>
      <c r="W105" s="236"/>
      <c r="X105" s="236"/>
      <c r="Y105" s="236"/>
      <c r="Z105" s="236"/>
      <c r="AA105" s="236"/>
      <c r="AB105" s="236"/>
      <c r="AC105" s="237"/>
    </row>
    <row r="106" spans="4:29" ht="15.75" thickBot="1" x14ac:dyDescent="0.3">
      <c r="D106" s="260"/>
      <c r="E106" s="260"/>
      <c r="F106" s="260"/>
      <c r="G106" s="260"/>
      <c r="H106" s="84">
        <v>50</v>
      </c>
      <c r="I106" s="84">
        <v>30</v>
      </c>
      <c r="J106" s="60"/>
      <c r="K106" s="261"/>
      <c r="L106" s="262"/>
      <c r="M106" s="262"/>
      <c r="N106" s="262"/>
      <c r="O106" s="262"/>
      <c r="P106" s="262"/>
      <c r="Q106" s="262"/>
      <c r="R106" s="262"/>
      <c r="S106" s="262"/>
      <c r="T106" s="63" t="s">
        <v>260</v>
      </c>
      <c r="V106" s="235"/>
      <c r="W106" s="236"/>
      <c r="X106" s="236"/>
      <c r="Y106" s="236"/>
      <c r="Z106" s="236"/>
      <c r="AA106" s="236"/>
      <c r="AB106" s="236"/>
      <c r="AC106" s="237"/>
    </row>
    <row r="107" spans="4:29" ht="15.75" thickBot="1" x14ac:dyDescent="0.3">
      <c r="D107" s="15" t="s">
        <v>170</v>
      </c>
      <c r="E107" s="3" t="s">
        <v>295</v>
      </c>
      <c r="F107" s="3" t="s">
        <v>287</v>
      </c>
      <c r="G107" s="3"/>
      <c r="H107" s="93"/>
      <c r="I107" s="93"/>
      <c r="J107" s="93"/>
      <c r="K107" s="93"/>
      <c r="L107" s="93"/>
      <c r="M107" s="93"/>
      <c r="N107" s="93"/>
      <c r="O107" s="93"/>
      <c r="P107" s="305" t="s">
        <v>286</v>
      </c>
      <c r="Q107" s="306"/>
      <c r="R107" s="306"/>
      <c r="S107" s="307"/>
      <c r="V107" s="235"/>
      <c r="W107" s="236"/>
      <c r="X107" s="236"/>
      <c r="Y107" s="236"/>
      <c r="Z107" s="236"/>
      <c r="AA107" s="236"/>
      <c r="AB107" s="236"/>
      <c r="AC107" s="237"/>
    </row>
    <row r="108" spans="4:29" ht="15.75" thickBot="1" x14ac:dyDescent="0.3">
      <c r="D108" s="260"/>
      <c r="E108" s="260"/>
      <c r="F108" s="260"/>
      <c r="G108" s="260"/>
      <c r="H108" s="60"/>
      <c r="I108" s="60"/>
      <c r="J108" s="60"/>
      <c r="K108" s="261"/>
      <c r="L108" s="262"/>
      <c r="M108" s="262"/>
      <c r="N108" s="262"/>
      <c r="O108" s="262"/>
      <c r="P108" s="262"/>
      <c r="Q108" s="262"/>
      <c r="R108" s="262"/>
      <c r="S108" s="262"/>
      <c r="T108" s="63" t="s">
        <v>260</v>
      </c>
      <c r="V108" s="235"/>
      <c r="W108" s="236"/>
      <c r="X108" s="236"/>
      <c r="Y108" s="236"/>
      <c r="Z108" s="236"/>
      <c r="AA108" s="236"/>
      <c r="AB108" s="236"/>
      <c r="AC108" s="237"/>
    </row>
    <row r="109" spans="4:29" ht="15.75" thickBot="1" x14ac:dyDescent="0.3">
      <c r="D109" s="148" t="s">
        <v>212</v>
      </c>
      <c r="E109" s="127">
        <v>13</v>
      </c>
      <c r="F109" s="146" t="s">
        <v>288</v>
      </c>
      <c r="G109" s="42" t="s">
        <v>254</v>
      </c>
      <c r="H109" s="29">
        <v>9</v>
      </c>
      <c r="I109" s="29">
        <v>4</v>
      </c>
      <c r="J109" s="29">
        <v>1</v>
      </c>
      <c r="K109" s="48">
        <f>I109*J109</f>
        <v>4</v>
      </c>
      <c r="L109" s="127">
        <f>H111</f>
        <v>39</v>
      </c>
      <c r="M109" s="48"/>
      <c r="N109" s="48">
        <v>9</v>
      </c>
      <c r="O109" s="127">
        <f>L109/I111</f>
        <v>3</v>
      </c>
      <c r="P109" s="308" t="s">
        <v>294</v>
      </c>
      <c r="Q109" s="309"/>
      <c r="R109" s="309"/>
      <c r="S109" s="310"/>
      <c r="V109" s="235"/>
      <c r="W109" s="236"/>
      <c r="X109" s="236"/>
      <c r="Y109" s="236"/>
      <c r="Z109" s="236"/>
      <c r="AA109" s="236"/>
      <c r="AB109" s="236"/>
      <c r="AC109" s="237"/>
    </row>
    <row r="110" spans="4:29" ht="15.75" thickBot="1" x14ac:dyDescent="0.3">
      <c r="D110" s="149"/>
      <c r="E110" s="128"/>
      <c r="F110" s="147"/>
      <c r="G110" s="45" t="s">
        <v>255</v>
      </c>
      <c r="H110" s="90">
        <v>10</v>
      </c>
      <c r="I110" s="90">
        <v>3</v>
      </c>
      <c r="J110" s="91">
        <v>3</v>
      </c>
      <c r="K110" s="48">
        <f>I110*J110</f>
        <v>9</v>
      </c>
      <c r="L110" s="128"/>
      <c r="M110" s="2"/>
      <c r="N110" s="2">
        <v>10</v>
      </c>
      <c r="O110" s="128"/>
      <c r="P110" s="311"/>
      <c r="Q110" s="312"/>
      <c r="R110" s="312"/>
      <c r="S110" s="313"/>
      <c r="V110" s="235"/>
      <c r="W110" s="236"/>
      <c r="X110" s="236"/>
      <c r="Y110" s="236"/>
      <c r="Z110" s="236"/>
      <c r="AA110" s="236"/>
      <c r="AB110" s="236"/>
      <c r="AC110" s="237"/>
    </row>
    <row r="111" spans="4:29" ht="15.75" thickBot="1" x14ac:dyDescent="0.3">
      <c r="D111" s="260"/>
      <c r="E111" s="260"/>
      <c r="F111" s="260"/>
      <c r="G111" s="260"/>
      <c r="H111" s="84">
        <f>((H109)+(H110*J110))</f>
        <v>39</v>
      </c>
      <c r="I111" s="84">
        <f>(I109)+(I110*J110)</f>
        <v>13</v>
      </c>
      <c r="J111" s="84"/>
      <c r="K111" s="296"/>
      <c r="L111" s="297"/>
      <c r="M111" s="297"/>
      <c r="N111" s="297"/>
      <c r="O111" s="297"/>
      <c r="P111" s="297"/>
      <c r="Q111" s="297"/>
      <c r="R111" s="297"/>
      <c r="S111" s="297"/>
      <c r="T111" s="63" t="s">
        <v>260</v>
      </c>
      <c r="V111" s="238"/>
      <c r="W111" s="239"/>
      <c r="X111" s="239"/>
      <c r="Y111" s="239"/>
      <c r="Z111" s="239"/>
      <c r="AA111" s="239"/>
      <c r="AB111" s="239"/>
      <c r="AC111" s="240"/>
    </row>
    <row r="112" spans="4:29" ht="15.75" thickBot="1" x14ac:dyDescent="0.3">
      <c r="D112" s="148" t="s">
        <v>256</v>
      </c>
      <c r="E112" s="127">
        <v>10</v>
      </c>
      <c r="F112" s="146" t="s">
        <v>289</v>
      </c>
      <c r="G112" s="57" t="s">
        <v>79</v>
      </c>
      <c r="H112" s="29">
        <v>10</v>
      </c>
      <c r="I112" s="29">
        <v>5</v>
      </c>
      <c r="J112" s="29">
        <v>1</v>
      </c>
      <c r="K112" s="29">
        <f>I112*J112</f>
        <v>5</v>
      </c>
      <c r="L112" s="127">
        <f>H115</f>
        <v>29</v>
      </c>
      <c r="M112" s="29"/>
      <c r="N112" s="29">
        <v>10</v>
      </c>
      <c r="O112" s="127">
        <f>L112/I115</f>
        <v>2.2307692307692308</v>
      </c>
      <c r="P112" s="208" t="s">
        <v>298</v>
      </c>
      <c r="Q112" s="209"/>
      <c r="R112" s="209"/>
      <c r="S112" s="210"/>
      <c r="V112" s="34"/>
    </row>
    <row r="113" spans="3:29" ht="15.75" thickBot="1" x14ac:dyDescent="0.3">
      <c r="D113" s="270"/>
      <c r="E113" s="142"/>
      <c r="F113" s="298"/>
      <c r="G113" s="49" t="s">
        <v>257</v>
      </c>
      <c r="H113" s="30">
        <v>9</v>
      </c>
      <c r="I113" s="30">
        <v>3</v>
      </c>
      <c r="J113" s="30">
        <v>1</v>
      </c>
      <c r="K113" s="29">
        <f t="shared" ref="K113:K114" si="14">I113*J113</f>
        <v>3</v>
      </c>
      <c r="L113" s="142"/>
      <c r="M113" s="30"/>
      <c r="N113" s="30">
        <v>9</v>
      </c>
      <c r="O113" s="142"/>
      <c r="P113" s="211"/>
      <c r="Q113" s="212"/>
      <c r="R113" s="212"/>
      <c r="S113" s="213"/>
      <c r="V113" s="33"/>
    </row>
    <row r="114" spans="3:29" ht="15.75" thickBot="1" x14ac:dyDescent="0.3">
      <c r="D114" s="149"/>
      <c r="E114" s="128"/>
      <c r="F114" s="147"/>
      <c r="G114" s="58" t="s">
        <v>258</v>
      </c>
      <c r="H114" s="56">
        <v>10</v>
      </c>
      <c r="I114" s="56">
        <v>5</v>
      </c>
      <c r="J114" s="56">
        <v>1</v>
      </c>
      <c r="K114" s="29">
        <f t="shared" si="14"/>
        <v>5</v>
      </c>
      <c r="L114" s="128"/>
      <c r="M114" s="56"/>
      <c r="N114" s="56">
        <v>10</v>
      </c>
      <c r="O114" s="128"/>
      <c r="P114" s="214"/>
      <c r="Q114" s="215"/>
      <c r="R114" s="215"/>
      <c r="S114" s="216"/>
      <c r="V114" s="229" t="s">
        <v>135</v>
      </c>
      <c r="W114" s="230"/>
      <c r="X114" s="230"/>
      <c r="Y114" s="230"/>
      <c r="Z114" s="230"/>
      <c r="AA114" s="230"/>
      <c r="AB114" s="230"/>
      <c r="AC114" s="231"/>
    </row>
    <row r="115" spans="3:29" ht="15.75" thickBot="1" x14ac:dyDescent="0.3">
      <c r="D115" s="260"/>
      <c r="E115" s="260"/>
      <c r="F115" s="260"/>
      <c r="G115" s="260"/>
      <c r="H115" s="84">
        <f>H112+H113+H114</f>
        <v>29</v>
      </c>
      <c r="I115" s="84">
        <f>I112+I113+I114</f>
        <v>13</v>
      </c>
      <c r="J115" s="84"/>
      <c r="K115" s="296"/>
      <c r="L115" s="297"/>
      <c r="M115" s="297"/>
      <c r="N115" s="297"/>
      <c r="O115" s="297"/>
      <c r="P115" s="297"/>
      <c r="Q115" s="297"/>
      <c r="R115" s="297"/>
      <c r="S115" s="297"/>
      <c r="T115" s="63" t="s">
        <v>260</v>
      </c>
      <c r="V115" s="220"/>
      <c r="W115" s="221"/>
      <c r="X115" s="221"/>
      <c r="Y115" s="221"/>
      <c r="Z115" s="221"/>
      <c r="AA115" s="221"/>
      <c r="AB115" s="221"/>
      <c r="AC115" s="222"/>
    </row>
    <row r="116" spans="3:29" ht="15.75" thickBot="1" x14ac:dyDescent="0.3">
      <c r="D116" s="108" t="s">
        <v>213</v>
      </c>
      <c r="E116" s="109">
        <v>4</v>
      </c>
      <c r="F116" s="107" t="s">
        <v>290</v>
      </c>
      <c r="G116" s="110"/>
      <c r="H116" s="103">
        <v>10</v>
      </c>
      <c r="I116" s="103">
        <v>4</v>
      </c>
      <c r="J116" s="103">
        <v>1</v>
      </c>
      <c r="K116" s="103">
        <f>I116*J116</f>
        <v>4</v>
      </c>
      <c r="L116" s="103">
        <f>H117</f>
        <v>10</v>
      </c>
      <c r="M116" s="103"/>
      <c r="N116" s="103">
        <v>10</v>
      </c>
      <c r="O116" s="103">
        <f>L116/I117</f>
        <v>2.5</v>
      </c>
      <c r="P116" s="325" t="s">
        <v>301</v>
      </c>
      <c r="Q116" s="326"/>
      <c r="R116" s="326"/>
      <c r="S116" s="327"/>
      <c r="V116" s="223"/>
      <c r="W116" s="224"/>
      <c r="X116" s="224"/>
      <c r="Y116" s="224"/>
      <c r="Z116" s="224"/>
      <c r="AA116" s="224"/>
      <c r="AB116" s="224"/>
      <c r="AC116" s="225"/>
    </row>
    <row r="117" spans="3:29" ht="15.75" thickBot="1" x14ac:dyDescent="0.3">
      <c r="D117" s="266"/>
      <c r="E117" s="266"/>
      <c r="F117" s="266"/>
      <c r="G117" s="266"/>
      <c r="H117" s="111">
        <v>10</v>
      </c>
      <c r="I117" s="111">
        <v>4</v>
      </c>
      <c r="J117" s="111"/>
      <c r="K117" s="257"/>
      <c r="L117" s="258"/>
      <c r="M117" s="258"/>
      <c r="N117" s="258"/>
      <c r="O117" s="258"/>
      <c r="P117" s="258"/>
      <c r="Q117" s="258"/>
      <c r="R117" s="258"/>
      <c r="S117" s="258"/>
      <c r="T117" s="63" t="s">
        <v>260</v>
      </c>
      <c r="V117" s="223"/>
      <c r="W117" s="224"/>
      <c r="X117" s="224"/>
      <c r="Y117" s="224"/>
      <c r="Z117" s="224"/>
      <c r="AA117" s="224"/>
      <c r="AB117" s="224"/>
      <c r="AC117" s="225"/>
    </row>
    <row r="118" spans="3:29" ht="15.75" thickBot="1" x14ac:dyDescent="0.3">
      <c r="D118" s="108" t="s">
        <v>259</v>
      </c>
      <c r="E118" s="109">
        <v>5</v>
      </c>
      <c r="F118" s="107" t="s">
        <v>291</v>
      </c>
      <c r="G118" s="110"/>
      <c r="H118" s="103">
        <v>5</v>
      </c>
      <c r="I118" s="103">
        <v>1</v>
      </c>
      <c r="J118" s="103">
        <v>2</v>
      </c>
      <c r="K118" s="103">
        <f>J118*I118</f>
        <v>2</v>
      </c>
      <c r="L118" s="103">
        <f>H119</f>
        <v>10</v>
      </c>
      <c r="M118" s="103"/>
      <c r="N118" s="103">
        <v>5</v>
      </c>
      <c r="O118" s="103">
        <f>L118/I119</f>
        <v>5</v>
      </c>
      <c r="P118" s="328" t="s">
        <v>302</v>
      </c>
      <c r="Q118" s="329"/>
      <c r="R118" s="329"/>
      <c r="S118" s="330"/>
      <c r="V118" s="223"/>
      <c r="W118" s="224"/>
      <c r="X118" s="224"/>
      <c r="Y118" s="224"/>
      <c r="Z118" s="224"/>
      <c r="AA118" s="224"/>
      <c r="AB118" s="224"/>
      <c r="AC118" s="225"/>
    </row>
    <row r="119" spans="3:29" ht="15.75" thickBot="1" x14ac:dyDescent="0.3">
      <c r="D119" s="266"/>
      <c r="E119" s="266"/>
      <c r="F119" s="266"/>
      <c r="G119" s="266"/>
      <c r="H119" s="111">
        <f>H118*J118</f>
        <v>10</v>
      </c>
      <c r="I119" s="111">
        <f>I118*J118</f>
        <v>2</v>
      </c>
      <c r="J119" s="111"/>
      <c r="K119" s="319"/>
      <c r="L119" s="320"/>
      <c r="M119" s="320"/>
      <c r="N119" s="320"/>
      <c r="O119" s="320"/>
      <c r="P119" s="320"/>
      <c r="Q119" s="320"/>
      <c r="R119" s="320"/>
      <c r="S119" s="320"/>
      <c r="T119" s="63" t="s">
        <v>260</v>
      </c>
      <c r="V119" s="223"/>
      <c r="W119" s="224"/>
      <c r="X119" s="224"/>
      <c r="Y119" s="224"/>
      <c r="Z119" s="224"/>
      <c r="AA119" s="224"/>
      <c r="AB119" s="224"/>
      <c r="AC119" s="225"/>
    </row>
    <row r="120" spans="3:29" ht="15.75" thickBot="1" x14ac:dyDescent="0.3">
      <c r="D120" s="112" t="s">
        <v>115</v>
      </c>
      <c r="E120" s="109">
        <v>3</v>
      </c>
      <c r="F120" s="107" t="s">
        <v>292</v>
      </c>
      <c r="G120" s="110"/>
      <c r="H120" s="103">
        <v>5</v>
      </c>
      <c r="I120" s="103">
        <v>2</v>
      </c>
      <c r="J120" s="103">
        <v>1</v>
      </c>
      <c r="K120" s="103">
        <v>2</v>
      </c>
      <c r="L120" s="103">
        <v>5</v>
      </c>
      <c r="M120" s="103"/>
      <c r="N120" s="103">
        <v>5</v>
      </c>
      <c r="O120" s="103">
        <f>L120/I120</f>
        <v>2.5</v>
      </c>
      <c r="P120" s="325" t="s">
        <v>303</v>
      </c>
      <c r="Q120" s="326"/>
      <c r="R120" s="326"/>
      <c r="S120" s="327"/>
      <c r="V120" s="223"/>
      <c r="W120" s="224"/>
      <c r="X120" s="224"/>
      <c r="Y120" s="224"/>
      <c r="Z120" s="224"/>
      <c r="AA120" s="224"/>
      <c r="AB120" s="224"/>
      <c r="AC120" s="225"/>
    </row>
    <row r="121" spans="3:29" ht="15.75" thickBot="1" x14ac:dyDescent="0.3">
      <c r="D121" s="266"/>
      <c r="E121" s="266"/>
      <c r="F121" s="266"/>
      <c r="G121" s="266"/>
      <c r="H121" s="111">
        <v>5</v>
      </c>
      <c r="I121" s="111">
        <v>2</v>
      </c>
      <c r="J121" s="113"/>
      <c r="K121" s="257"/>
      <c r="L121" s="258"/>
      <c r="M121" s="258"/>
      <c r="N121" s="258"/>
      <c r="O121" s="258"/>
      <c r="P121" s="258"/>
      <c r="Q121" s="258"/>
      <c r="R121" s="258"/>
      <c r="S121" s="258"/>
      <c r="T121" s="63" t="s">
        <v>260</v>
      </c>
      <c r="V121" s="223"/>
      <c r="W121" s="224"/>
      <c r="X121" s="224"/>
      <c r="Y121" s="224"/>
      <c r="Z121" s="224"/>
      <c r="AA121" s="224"/>
      <c r="AB121" s="224"/>
      <c r="AC121" s="225"/>
    </row>
    <row r="122" spans="3:29" ht="15.75" thickBot="1" x14ac:dyDescent="0.3">
      <c r="D122" s="112" t="s">
        <v>114</v>
      </c>
      <c r="E122" s="109">
        <v>2</v>
      </c>
      <c r="F122" s="107" t="s">
        <v>293</v>
      </c>
      <c r="G122" s="110"/>
      <c r="H122" s="103">
        <v>6.25</v>
      </c>
      <c r="I122" s="103">
        <v>1</v>
      </c>
      <c r="J122" s="109">
        <v>3</v>
      </c>
      <c r="K122" s="109">
        <f>I122*J122</f>
        <v>3</v>
      </c>
      <c r="L122" s="109">
        <f>H123</f>
        <v>6.25</v>
      </c>
      <c r="M122" s="109"/>
      <c r="N122" s="109">
        <f>H122</f>
        <v>6.25</v>
      </c>
      <c r="O122" s="109">
        <f>L122/I123</f>
        <v>6.25</v>
      </c>
      <c r="P122" s="257"/>
      <c r="Q122" s="258"/>
      <c r="R122" s="258"/>
      <c r="S122" s="259"/>
      <c r="V122" s="223"/>
      <c r="W122" s="224"/>
      <c r="X122" s="224"/>
      <c r="Y122" s="224"/>
      <c r="Z122" s="224"/>
      <c r="AA122" s="224"/>
      <c r="AB122" s="224"/>
      <c r="AC122" s="225"/>
    </row>
    <row r="123" spans="3:29" ht="15.75" thickBot="1" x14ac:dyDescent="0.3">
      <c r="D123" s="266"/>
      <c r="E123" s="266"/>
      <c r="F123" s="266"/>
      <c r="G123" s="266"/>
      <c r="H123" s="111">
        <f>H122</f>
        <v>6.25</v>
      </c>
      <c r="I123" s="111">
        <v>1</v>
      </c>
      <c r="J123" s="113"/>
      <c r="K123" s="257"/>
      <c r="L123" s="258"/>
      <c r="M123" s="258"/>
      <c r="N123" s="258"/>
      <c r="O123" s="258"/>
      <c r="P123" s="258"/>
      <c r="Q123" s="258"/>
      <c r="R123" s="258"/>
      <c r="S123" s="258"/>
      <c r="T123" s="63" t="s">
        <v>260</v>
      </c>
      <c r="V123" s="223"/>
      <c r="W123" s="224"/>
      <c r="X123" s="224"/>
      <c r="Y123" s="224"/>
      <c r="Z123" s="224"/>
      <c r="AA123" s="224"/>
      <c r="AB123" s="224"/>
      <c r="AC123" s="225"/>
    </row>
    <row r="124" spans="3:29" ht="15.75" thickBot="1" x14ac:dyDescent="0.3">
      <c r="D124" s="112" t="s">
        <v>296</v>
      </c>
      <c r="E124" s="109">
        <v>6</v>
      </c>
      <c r="F124" s="107" t="s">
        <v>297</v>
      </c>
      <c r="G124" s="110"/>
      <c r="H124" s="103">
        <v>15</v>
      </c>
      <c r="I124" s="103">
        <v>6</v>
      </c>
      <c r="J124" s="103">
        <v>3</v>
      </c>
      <c r="K124" s="103">
        <f>I124*J124</f>
        <v>18</v>
      </c>
      <c r="L124" s="103">
        <f>H125</f>
        <v>45</v>
      </c>
      <c r="M124" s="107"/>
      <c r="N124" s="103">
        <v>15</v>
      </c>
      <c r="O124" s="103">
        <f>L124/I125</f>
        <v>2.5</v>
      </c>
      <c r="P124" s="257" t="s">
        <v>356</v>
      </c>
      <c r="Q124" s="258"/>
      <c r="R124" s="258"/>
      <c r="S124" s="259"/>
      <c r="V124" s="223"/>
      <c r="W124" s="224"/>
      <c r="X124" s="224"/>
      <c r="Y124" s="224"/>
      <c r="Z124" s="224"/>
      <c r="AA124" s="224"/>
      <c r="AB124" s="224"/>
      <c r="AC124" s="225"/>
    </row>
    <row r="125" spans="3:29" ht="15.75" thickBot="1" x14ac:dyDescent="0.3">
      <c r="C125" s="16"/>
      <c r="D125" s="260"/>
      <c r="E125" s="260"/>
      <c r="F125" s="260"/>
      <c r="G125" s="260"/>
      <c r="H125" s="84">
        <f>H124*J124</f>
        <v>45</v>
      </c>
      <c r="I125" s="84">
        <f>I124*J124</f>
        <v>18</v>
      </c>
      <c r="J125" s="60"/>
      <c r="K125" s="261"/>
      <c r="L125" s="262"/>
      <c r="M125" s="262"/>
      <c r="N125" s="262"/>
      <c r="O125" s="262"/>
      <c r="P125" s="262"/>
      <c r="Q125" s="262"/>
      <c r="R125" s="262"/>
      <c r="S125" s="262"/>
      <c r="T125" s="63" t="s">
        <v>260</v>
      </c>
      <c r="V125" s="226"/>
      <c r="W125" s="227"/>
      <c r="X125" s="227"/>
      <c r="Y125" s="227"/>
      <c r="Z125" s="227"/>
      <c r="AA125" s="227"/>
      <c r="AB125" s="227"/>
      <c r="AC125" s="228"/>
    </row>
    <row r="126" spans="3:29" ht="15.75" thickBot="1" x14ac:dyDescent="0.3"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</row>
    <row r="127" spans="3:29" ht="15.75" thickBot="1" x14ac:dyDescent="0.3"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V127" s="229" t="s">
        <v>304</v>
      </c>
      <c r="W127" s="230"/>
      <c r="X127" s="230"/>
      <c r="Y127" s="230"/>
      <c r="Z127" s="230"/>
      <c r="AA127" s="230"/>
      <c r="AB127" s="230"/>
      <c r="AC127" s="231"/>
    </row>
    <row r="128" spans="3:29" ht="15.75" thickBot="1" x14ac:dyDescent="0.3">
      <c r="C128" s="16"/>
      <c r="D128" s="3" t="s">
        <v>300</v>
      </c>
      <c r="E128" s="3">
        <f>E124+E122+E120+E118+E116+E112+E109+E105+E100+E97+E92+E87+E82+E77+E72+E67+E62+E57+E52+E47+E41+E35+E29+E23+E17+E11</f>
        <v>898</v>
      </c>
      <c r="F128" s="16"/>
      <c r="G128" s="94" t="s">
        <v>306</v>
      </c>
      <c r="H128" s="3">
        <f>E128</f>
        <v>898</v>
      </c>
      <c r="I128" s="16"/>
      <c r="J128" s="16"/>
      <c r="K128" s="16"/>
      <c r="L128" s="16"/>
      <c r="M128" s="16"/>
      <c r="V128" s="134"/>
      <c r="W128" s="135"/>
      <c r="X128" s="135"/>
      <c r="Y128" s="135"/>
      <c r="Z128" s="135"/>
      <c r="AA128" s="135"/>
      <c r="AB128" s="135"/>
      <c r="AC128" s="136"/>
    </row>
    <row r="129" spans="3:29" ht="15.75" thickBot="1" x14ac:dyDescent="0.3">
      <c r="C129" s="16"/>
      <c r="D129" s="16"/>
      <c r="E129" s="16"/>
      <c r="F129" s="16"/>
      <c r="G129" s="94" t="s">
        <v>305</v>
      </c>
      <c r="H129" s="3">
        <f>H125+H123+H121+H119+H117+H115+H111+H106+H104+H99+H92+H91+H86+H81+H76+H71+H66+H61+H56+H51+H46+H40+H34+H28+H22+H16</f>
        <v>2066.25</v>
      </c>
      <c r="I129" s="16"/>
      <c r="J129" s="16"/>
      <c r="K129" s="16"/>
      <c r="L129" s="16"/>
      <c r="M129" s="16"/>
      <c r="V129" s="158"/>
      <c r="W129" s="200"/>
      <c r="X129" s="200"/>
      <c r="Y129" s="200"/>
      <c r="Z129" s="200"/>
      <c r="AA129" s="200"/>
      <c r="AB129" s="200"/>
      <c r="AC129" s="159"/>
    </row>
    <row r="130" spans="3:29" ht="15.75" thickBot="1" x14ac:dyDescent="0.3">
      <c r="G130" s="94" t="s">
        <v>307</v>
      </c>
      <c r="H130" s="3">
        <v>872.85</v>
      </c>
      <c r="J130" s="95"/>
      <c r="V130" s="158"/>
      <c r="W130" s="200"/>
      <c r="X130" s="200"/>
      <c r="Y130" s="200"/>
      <c r="Z130" s="200"/>
      <c r="AA130" s="200"/>
      <c r="AB130" s="200"/>
      <c r="AC130" s="159"/>
    </row>
    <row r="131" spans="3:29" x14ac:dyDescent="0.25">
      <c r="V131" s="158"/>
      <c r="W131" s="200"/>
      <c r="X131" s="200"/>
      <c r="Y131" s="200"/>
      <c r="Z131" s="200"/>
      <c r="AA131" s="200"/>
      <c r="AB131" s="200"/>
      <c r="AC131" s="159"/>
    </row>
    <row r="132" spans="3:29" x14ac:dyDescent="0.25">
      <c r="V132" s="158"/>
      <c r="W132" s="200"/>
      <c r="X132" s="200"/>
      <c r="Y132" s="200"/>
      <c r="Z132" s="200"/>
      <c r="AA132" s="200"/>
      <c r="AB132" s="200"/>
      <c r="AC132" s="159"/>
    </row>
    <row r="133" spans="3:29" x14ac:dyDescent="0.25">
      <c r="V133" s="158"/>
      <c r="W133" s="200"/>
      <c r="X133" s="200"/>
      <c r="Y133" s="200"/>
      <c r="Z133" s="200"/>
      <c r="AA133" s="200"/>
      <c r="AB133" s="200"/>
      <c r="AC133" s="159"/>
    </row>
    <row r="134" spans="3:29" x14ac:dyDescent="0.25">
      <c r="V134" s="158"/>
      <c r="W134" s="200"/>
      <c r="X134" s="200"/>
      <c r="Y134" s="200"/>
      <c r="Z134" s="200"/>
      <c r="AA134" s="200"/>
      <c r="AB134" s="200"/>
      <c r="AC134" s="159"/>
    </row>
    <row r="135" spans="3:29" x14ac:dyDescent="0.25">
      <c r="V135" s="158"/>
      <c r="W135" s="200"/>
      <c r="X135" s="200"/>
      <c r="Y135" s="200"/>
      <c r="Z135" s="200"/>
      <c r="AA135" s="200"/>
      <c r="AB135" s="200"/>
      <c r="AC135" s="159"/>
    </row>
    <row r="136" spans="3:29" x14ac:dyDescent="0.25">
      <c r="V136" s="158"/>
      <c r="W136" s="200"/>
      <c r="X136" s="200"/>
      <c r="Y136" s="200"/>
      <c r="Z136" s="200"/>
      <c r="AA136" s="200"/>
      <c r="AB136" s="200"/>
      <c r="AC136" s="159"/>
    </row>
    <row r="137" spans="3:29" x14ac:dyDescent="0.25">
      <c r="V137" s="158"/>
      <c r="W137" s="200"/>
      <c r="X137" s="200"/>
      <c r="Y137" s="200"/>
      <c r="Z137" s="200"/>
      <c r="AA137" s="200"/>
      <c r="AB137" s="200"/>
      <c r="AC137" s="159"/>
    </row>
    <row r="138" spans="3:29" x14ac:dyDescent="0.25">
      <c r="V138" s="158"/>
      <c r="W138" s="200"/>
      <c r="X138" s="200"/>
      <c r="Y138" s="200"/>
      <c r="Z138" s="200"/>
      <c r="AA138" s="200"/>
      <c r="AB138" s="200"/>
      <c r="AC138" s="159"/>
    </row>
    <row r="139" spans="3:29" x14ac:dyDescent="0.25">
      <c r="V139" s="158"/>
      <c r="W139" s="200"/>
      <c r="X139" s="200"/>
      <c r="Y139" s="200"/>
      <c r="Z139" s="200"/>
      <c r="AA139" s="200"/>
      <c r="AB139" s="200"/>
      <c r="AC139" s="159"/>
    </row>
    <row r="140" spans="3:29" x14ac:dyDescent="0.25">
      <c r="V140" s="158"/>
      <c r="W140" s="200"/>
      <c r="X140" s="200"/>
      <c r="Y140" s="200"/>
      <c r="Z140" s="200"/>
      <c r="AA140" s="200"/>
      <c r="AB140" s="200"/>
      <c r="AC140" s="159"/>
    </row>
    <row r="141" spans="3:29" x14ac:dyDescent="0.25">
      <c r="V141" s="158"/>
      <c r="W141" s="200"/>
      <c r="X141" s="200"/>
      <c r="Y141" s="200"/>
      <c r="Z141" s="200"/>
      <c r="AA141" s="200"/>
      <c r="AB141" s="200"/>
      <c r="AC141" s="159"/>
    </row>
    <row r="142" spans="3:29" ht="15.75" thickBot="1" x14ac:dyDescent="0.3">
      <c r="V142" s="137"/>
      <c r="W142" s="138"/>
      <c r="X142" s="138"/>
      <c r="Y142" s="138"/>
      <c r="Z142" s="138"/>
      <c r="AA142" s="138"/>
      <c r="AB142" s="138"/>
      <c r="AC142" s="139"/>
    </row>
    <row r="165" ht="15" customHeight="1" x14ac:dyDescent="0.25"/>
  </sheetData>
  <mergeCells count="208">
    <mergeCell ref="K119:S119"/>
    <mergeCell ref="K121:S121"/>
    <mergeCell ref="K123:S123"/>
    <mergeCell ref="K86:S86"/>
    <mergeCell ref="K91:S91"/>
    <mergeCell ref="K96:S96"/>
    <mergeCell ref="K99:S99"/>
    <mergeCell ref="K104:S104"/>
    <mergeCell ref="K106:S106"/>
    <mergeCell ref="P116:S116"/>
    <mergeCell ref="P118:S118"/>
    <mergeCell ref="N92:N95"/>
    <mergeCell ref="O92:O95"/>
    <mergeCell ref="L100:L103"/>
    <mergeCell ref="O100:O103"/>
    <mergeCell ref="L109:L110"/>
    <mergeCell ref="O109:O110"/>
    <mergeCell ref="P120:S120"/>
    <mergeCell ref="P122:S122"/>
    <mergeCell ref="D40:G40"/>
    <mergeCell ref="D46:G46"/>
    <mergeCell ref="K46:S46"/>
    <mergeCell ref="K51:S51"/>
    <mergeCell ref="D51:G51"/>
    <mergeCell ref="F41:F45"/>
    <mergeCell ref="L52:L55"/>
    <mergeCell ref="O52:O55"/>
    <mergeCell ref="L57:L60"/>
    <mergeCell ref="O57:O60"/>
    <mergeCell ref="K56:S56"/>
    <mergeCell ref="D47:D50"/>
    <mergeCell ref="E47:E50"/>
    <mergeCell ref="F47:F50"/>
    <mergeCell ref="D52:D55"/>
    <mergeCell ref="L47:L50"/>
    <mergeCell ref="O47:O50"/>
    <mergeCell ref="P41:S45"/>
    <mergeCell ref="P47:S50"/>
    <mergeCell ref="P52:S55"/>
    <mergeCell ref="P57:S60"/>
    <mergeCell ref="D28:G28"/>
    <mergeCell ref="K28:S28"/>
    <mergeCell ref="L23:L27"/>
    <mergeCell ref="O23:O27"/>
    <mergeCell ref="O17:O21"/>
    <mergeCell ref="D97:D98"/>
    <mergeCell ref="E97:E98"/>
    <mergeCell ref="F97:F98"/>
    <mergeCell ref="P97:S98"/>
    <mergeCell ref="P77:S80"/>
    <mergeCell ref="D22:G22"/>
    <mergeCell ref="D34:G34"/>
    <mergeCell ref="E52:E55"/>
    <mergeCell ref="F52:F55"/>
    <mergeCell ref="E29:E33"/>
    <mergeCell ref="F29:F33"/>
    <mergeCell ref="D35:D39"/>
    <mergeCell ref="E35:E39"/>
    <mergeCell ref="F35:F39"/>
    <mergeCell ref="D41:D45"/>
    <mergeCell ref="E41:E45"/>
    <mergeCell ref="D56:G56"/>
    <mergeCell ref="D61:G61"/>
    <mergeCell ref="D66:G66"/>
    <mergeCell ref="P62:S65"/>
    <mergeCell ref="P67:S70"/>
    <mergeCell ref="P72:S75"/>
    <mergeCell ref="L17:L21"/>
    <mergeCell ref="K40:S40"/>
    <mergeCell ref="L62:L65"/>
    <mergeCell ref="O62:O65"/>
    <mergeCell ref="L67:L70"/>
    <mergeCell ref="O67:O70"/>
    <mergeCell ref="L72:L75"/>
    <mergeCell ref="K61:S61"/>
    <mergeCell ref="K66:S66"/>
    <mergeCell ref="L41:L45"/>
    <mergeCell ref="O41:O45"/>
    <mergeCell ref="D108:G108"/>
    <mergeCell ref="D111:G111"/>
    <mergeCell ref="D115:G115"/>
    <mergeCell ref="D117:G117"/>
    <mergeCell ref="P112:S114"/>
    <mergeCell ref="D112:D114"/>
    <mergeCell ref="E112:E114"/>
    <mergeCell ref="F112:F114"/>
    <mergeCell ref="D99:G99"/>
    <mergeCell ref="D104:G104"/>
    <mergeCell ref="D106:G106"/>
    <mergeCell ref="P100:S103"/>
    <mergeCell ref="P105:S105"/>
    <mergeCell ref="P107:S107"/>
    <mergeCell ref="P109:S110"/>
    <mergeCell ref="K108:S108"/>
    <mergeCell ref="K111:S111"/>
    <mergeCell ref="K115:S115"/>
    <mergeCell ref="K117:S117"/>
    <mergeCell ref="D71:G71"/>
    <mergeCell ref="D76:G76"/>
    <mergeCell ref="K71:S71"/>
    <mergeCell ref="K76:S76"/>
    <mergeCell ref="K81:S81"/>
    <mergeCell ref="D86:G86"/>
    <mergeCell ref="D91:G91"/>
    <mergeCell ref="D96:G96"/>
    <mergeCell ref="O72:O75"/>
    <mergeCell ref="P92:S95"/>
    <mergeCell ref="M92:M95"/>
    <mergeCell ref="V71:AC71"/>
    <mergeCell ref="V72:AC84"/>
    <mergeCell ref="V86:AC86"/>
    <mergeCell ref="V87:AC97"/>
    <mergeCell ref="V100:AC100"/>
    <mergeCell ref="V101:AC111"/>
    <mergeCell ref="D57:D60"/>
    <mergeCell ref="E57:E60"/>
    <mergeCell ref="F57:F60"/>
    <mergeCell ref="D62:D65"/>
    <mergeCell ref="E62:E65"/>
    <mergeCell ref="F62:F65"/>
    <mergeCell ref="L77:L80"/>
    <mergeCell ref="O77:O80"/>
    <mergeCell ref="K82:K85"/>
    <mergeCell ref="L82:L85"/>
    <mergeCell ref="O82:O85"/>
    <mergeCell ref="L87:L90"/>
    <mergeCell ref="O87:O90"/>
    <mergeCell ref="H92:H95"/>
    <mergeCell ref="I92:I95"/>
    <mergeCell ref="J92:J95"/>
    <mergeCell ref="K92:K95"/>
    <mergeCell ref="L92:L95"/>
    <mergeCell ref="K6:O6"/>
    <mergeCell ref="P35:S39"/>
    <mergeCell ref="P11:S15"/>
    <mergeCell ref="P17:S21"/>
    <mergeCell ref="P23:S27"/>
    <mergeCell ref="P29:S33"/>
    <mergeCell ref="K34:S34"/>
    <mergeCell ref="L29:L33"/>
    <mergeCell ref="O29:O33"/>
    <mergeCell ref="L11:L15"/>
    <mergeCell ref="O11:O15"/>
    <mergeCell ref="M9:N9"/>
    <mergeCell ref="O9:O10"/>
    <mergeCell ref="P9:S10"/>
    <mergeCell ref="L35:L39"/>
    <mergeCell ref="O35:O39"/>
    <mergeCell ref="K16:S16"/>
    <mergeCell ref="K22:S22"/>
    <mergeCell ref="D5:G5"/>
    <mergeCell ref="D6:G6"/>
    <mergeCell ref="D3:G3"/>
    <mergeCell ref="D7:G7"/>
    <mergeCell ref="K3:O3"/>
    <mergeCell ref="D4:G4"/>
    <mergeCell ref="K4:O4"/>
    <mergeCell ref="K5:O5"/>
    <mergeCell ref="F100:F103"/>
    <mergeCell ref="E100:E103"/>
    <mergeCell ref="D100:D103"/>
    <mergeCell ref="D77:D80"/>
    <mergeCell ref="E77:E80"/>
    <mergeCell ref="F77:F80"/>
    <mergeCell ref="D82:D85"/>
    <mergeCell ref="E82:E85"/>
    <mergeCell ref="F82:F85"/>
    <mergeCell ref="D81:G81"/>
    <mergeCell ref="D67:D70"/>
    <mergeCell ref="E67:E70"/>
    <mergeCell ref="F67:F70"/>
    <mergeCell ref="D72:D75"/>
    <mergeCell ref="E72:E75"/>
    <mergeCell ref="F72:F75"/>
    <mergeCell ref="F11:F15"/>
    <mergeCell ref="E11:E15"/>
    <mergeCell ref="D11:D15"/>
    <mergeCell ref="D17:D21"/>
    <mergeCell ref="E17:E21"/>
    <mergeCell ref="F17:F21"/>
    <mergeCell ref="D23:D27"/>
    <mergeCell ref="E23:E27"/>
    <mergeCell ref="F23:F27"/>
    <mergeCell ref="D16:G16"/>
    <mergeCell ref="P124:S124"/>
    <mergeCell ref="D125:G125"/>
    <mergeCell ref="K125:S125"/>
    <mergeCell ref="L112:L114"/>
    <mergeCell ref="O112:O114"/>
    <mergeCell ref="V115:AC125"/>
    <mergeCell ref="V127:AC127"/>
    <mergeCell ref="V128:AC142"/>
    <mergeCell ref="D29:D33"/>
    <mergeCell ref="D119:G119"/>
    <mergeCell ref="D121:G121"/>
    <mergeCell ref="D123:G123"/>
    <mergeCell ref="D87:D90"/>
    <mergeCell ref="E87:E90"/>
    <mergeCell ref="F87:F90"/>
    <mergeCell ref="D92:D95"/>
    <mergeCell ref="E92:E95"/>
    <mergeCell ref="F92:F95"/>
    <mergeCell ref="V114:AC114"/>
    <mergeCell ref="D109:D110"/>
    <mergeCell ref="E109:E110"/>
    <mergeCell ref="F109:F110"/>
    <mergeCell ref="P82:S85"/>
    <mergeCell ref="P87:S90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71"/>
  <sheetViews>
    <sheetView tabSelected="1" zoomScale="55" zoomScaleNormal="55" workbookViewId="0">
      <selection activeCell="H56" sqref="H56"/>
    </sheetView>
  </sheetViews>
  <sheetFormatPr baseColWidth="10" defaultRowHeight="15" x14ac:dyDescent="0.25"/>
  <cols>
    <col min="2" max="2" width="16.140625" customWidth="1"/>
    <col min="3" max="3" width="22.7109375" customWidth="1"/>
    <col min="4" max="4" width="25.85546875" customWidth="1"/>
    <col min="5" max="5" width="75.5703125" customWidth="1"/>
    <col min="6" max="6" width="19.7109375" customWidth="1"/>
    <col min="7" max="7" width="15" customWidth="1"/>
    <col min="8" max="8" width="14.28515625" customWidth="1"/>
    <col min="9" max="9" width="15.42578125" customWidth="1"/>
    <col min="10" max="10" width="13.7109375" customWidth="1"/>
    <col min="11" max="11" width="17.85546875" customWidth="1"/>
    <col min="18" max="18" width="22.5703125" customWidth="1"/>
    <col min="19" max="19" width="54.28515625" customWidth="1"/>
  </cols>
  <sheetData>
    <row r="1" spans="2:35" ht="15.75" thickBot="1" x14ac:dyDescent="0.3"/>
    <row r="2" spans="2:35" ht="15.75" thickBot="1" x14ac:dyDescent="0.3">
      <c r="B2" s="243" t="s">
        <v>330</v>
      </c>
      <c r="C2" s="244"/>
      <c r="D2" s="244"/>
      <c r="E2" s="244"/>
      <c r="F2" s="245"/>
      <c r="H2" s="46"/>
      <c r="I2" s="16"/>
      <c r="J2" s="243" t="s">
        <v>167</v>
      </c>
      <c r="K2" s="244"/>
      <c r="L2" s="244"/>
      <c r="M2" s="244"/>
      <c r="N2" s="245"/>
    </row>
    <row r="3" spans="2:35" ht="15.75" thickBot="1" x14ac:dyDescent="0.3">
      <c r="B3" s="243" t="s">
        <v>105</v>
      </c>
      <c r="C3" s="244"/>
      <c r="D3" s="244"/>
      <c r="E3" s="244"/>
      <c r="F3" s="245"/>
      <c r="H3" s="47"/>
      <c r="I3" s="16"/>
      <c r="J3" s="243" t="s">
        <v>163</v>
      </c>
      <c r="K3" s="244"/>
      <c r="L3" s="244"/>
      <c r="M3" s="244"/>
      <c r="N3" s="245"/>
    </row>
    <row r="4" spans="2:35" ht="15.75" thickBot="1" x14ac:dyDescent="0.3">
      <c r="B4" s="243" t="s">
        <v>107</v>
      </c>
      <c r="C4" s="244"/>
      <c r="D4" s="244"/>
      <c r="E4" s="244"/>
      <c r="F4" s="245"/>
      <c r="H4" s="46"/>
      <c r="I4" s="16" t="s">
        <v>164</v>
      </c>
      <c r="J4" s="243" t="s">
        <v>165</v>
      </c>
      <c r="K4" s="244"/>
      <c r="L4" s="244"/>
      <c r="M4" s="244"/>
      <c r="N4" s="245"/>
    </row>
    <row r="5" spans="2:35" ht="15.75" thickBot="1" x14ac:dyDescent="0.3">
      <c r="B5" s="243" t="s">
        <v>108</v>
      </c>
      <c r="C5" s="244"/>
      <c r="D5" s="244"/>
      <c r="E5" s="244"/>
      <c r="F5" s="245"/>
      <c r="H5" s="46"/>
      <c r="I5" s="16"/>
      <c r="J5" s="243" t="s">
        <v>166</v>
      </c>
      <c r="K5" s="244"/>
      <c r="L5" s="244"/>
      <c r="M5" s="244"/>
      <c r="N5" s="245"/>
    </row>
    <row r="6" spans="2:35" ht="15.75" thickBot="1" x14ac:dyDescent="0.3">
      <c r="B6" s="243" t="s">
        <v>331</v>
      </c>
      <c r="C6" s="244"/>
      <c r="D6" s="244"/>
      <c r="E6" s="244"/>
      <c r="F6" s="245"/>
      <c r="H6" s="46"/>
      <c r="I6" s="16"/>
    </row>
    <row r="7" spans="2:35" ht="15.75" thickBot="1" x14ac:dyDescent="0.3"/>
    <row r="8" spans="2:35" ht="30.75" thickBot="1" x14ac:dyDescent="0.3">
      <c r="B8" s="352" t="s">
        <v>313</v>
      </c>
      <c r="C8" s="340" t="s">
        <v>3</v>
      </c>
      <c r="D8" s="341"/>
      <c r="E8" s="102" t="s">
        <v>4</v>
      </c>
      <c r="F8" s="102" t="s">
        <v>151</v>
      </c>
      <c r="G8" s="103" t="s">
        <v>151</v>
      </c>
      <c r="H8" s="102" t="s">
        <v>150</v>
      </c>
      <c r="I8" s="104" t="s">
        <v>162</v>
      </c>
      <c r="J8" s="102" t="s">
        <v>152</v>
      </c>
      <c r="K8" s="102" t="s">
        <v>153</v>
      </c>
      <c r="L8" s="320" t="s">
        <v>155</v>
      </c>
      <c r="M8" s="355"/>
      <c r="N8" s="338" t="s">
        <v>261</v>
      </c>
      <c r="O8" s="346" t="s">
        <v>74</v>
      </c>
      <c r="P8" s="347"/>
      <c r="Q8" s="347"/>
      <c r="R8" s="348"/>
      <c r="S8" s="338" t="s">
        <v>333</v>
      </c>
    </row>
    <row r="9" spans="2:35" ht="31.5" customHeight="1" thickBot="1" x14ac:dyDescent="0.3">
      <c r="B9" s="353"/>
      <c r="C9" s="103" t="s">
        <v>158</v>
      </c>
      <c r="D9" s="103" t="s">
        <v>338</v>
      </c>
      <c r="E9" s="103" t="s">
        <v>159</v>
      </c>
      <c r="F9" s="102" t="s">
        <v>5</v>
      </c>
      <c r="G9" s="102" t="s">
        <v>339</v>
      </c>
      <c r="H9" s="102" t="s">
        <v>204</v>
      </c>
      <c r="I9" s="102" t="s">
        <v>205</v>
      </c>
      <c r="J9" s="102" t="s">
        <v>161</v>
      </c>
      <c r="K9" s="103" t="s">
        <v>203</v>
      </c>
      <c r="L9" s="103" t="s">
        <v>156</v>
      </c>
      <c r="M9" s="103" t="s">
        <v>157</v>
      </c>
      <c r="N9" s="339"/>
      <c r="O9" s="349"/>
      <c r="P9" s="350"/>
      <c r="Q9" s="350"/>
      <c r="R9" s="351"/>
      <c r="S9" s="339"/>
    </row>
    <row r="10" spans="2:35" ht="60.75" thickBot="1" x14ac:dyDescent="0.3">
      <c r="B10" s="129" t="s">
        <v>316</v>
      </c>
      <c r="C10" s="127" t="s">
        <v>337</v>
      </c>
      <c r="D10" s="8" t="s">
        <v>147</v>
      </c>
      <c r="E10" s="99" t="s">
        <v>172</v>
      </c>
      <c r="F10" s="127">
        <f>G10+G11+G12+G13</f>
        <v>456</v>
      </c>
      <c r="G10" s="2">
        <v>114</v>
      </c>
      <c r="H10" s="2">
        <v>30</v>
      </c>
      <c r="I10" s="2">
        <v>1</v>
      </c>
      <c r="J10" s="2">
        <f>H10*I10</f>
        <v>30</v>
      </c>
      <c r="K10" s="2">
        <f>G10*I10</f>
        <v>114</v>
      </c>
      <c r="L10" s="2">
        <v>38</v>
      </c>
      <c r="M10" s="2">
        <v>76</v>
      </c>
      <c r="N10" s="2">
        <f>G10/H10</f>
        <v>3.8</v>
      </c>
      <c r="O10" s="202" t="s">
        <v>265</v>
      </c>
      <c r="P10" s="203"/>
      <c r="Q10" s="203"/>
      <c r="R10" s="204"/>
      <c r="S10" s="3"/>
      <c r="AA10" s="366" t="s">
        <v>386</v>
      </c>
      <c r="AB10" s="367"/>
      <c r="AC10" s="367"/>
      <c r="AD10" s="367"/>
      <c r="AE10" s="367"/>
      <c r="AF10" s="367"/>
      <c r="AG10" s="368"/>
    </row>
    <row r="11" spans="2:35" ht="60.75" thickBot="1" x14ac:dyDescent="0.3">
      <c r="B11" s="201"/>
      <c r="C11" s="142"/>
      <c r="D11" s="8" t="s">
        <v>192</v>
      </c>
      <c r="E11" s="99" t="s">
        <v>173</v>
      </c>
      <c r="F11" s="142"/>
      <c r="G11" s="2">
        <v>114</v>
      </c>
      <c r="H11" s="2">
        <v>30</v>
      </c>
      <c r="I11" s="2">
        <v>1</v>
      </c>
      <c r="J11" s="2">
        <f t="shared" ref="J11:J14" si="0">H11*I11</f>
        <v>30</v>
      </c>
      <c r="K11" s="2">
        <f t="shared" ref="K11:K13" si="1">G11*I11</f>
        <v>114</v>
      </c>
      <c r="L11" s="2">
        <v>38</v>
      </c>
      <c r="M11" s="2">
        <v>76</v>
      </c>
      <c r="N11" s="2">
        <f t="shared" ref="N11:N13" si="2">G11/H11</f>
        <v>3.8</v>
      </c>
      <c r="O11" s="202" t="s">
        <v>267</v>
      </c>
      <c r="P11" s="203"/>
      <c r="Q11" s="203"/>
      <c r="R11" s="204"/>
      <c r="S11" s="3"/>
      <c r="AA11" s="134"/>
      <c r="AB11" s="135"/>
      <c r="AC11" s="135"/>
      <c r="AD11" s="135"/>
      <c r="AE11" s="135"/>
      <c r="AF11" s="135"/>
      <c r="AG11" s="136"/>
    </row>
    <row r="12" spans="2:35" ht="60.75" thickBot="1" x14ac:dyDescent="0.3">
      <c r="B12" s="201"/>
      <c r="C12" s="142"/>
      <c r="D12" s="8" t="s">
        <v>314</v>
      </c>
      <c r="E12" s="99" t="s">
        <v>193</v>
      </c>
      <c r="F12" s="142"/>
      <c r="G12" s="2">
        <v>114</v>
      </c>
      <c r="H12" s="2">
        <v>30</v>
      </c>
      <c r="I12" s="2">
        <v>1</v>
      </c>
      <c r="J12" s="2">
        <f t="shared" si="0"/>
        <v>30</v>
      </c>
      <c r="K12" s="2">
        <f t="shared" si="1"/>
        <v>114</v>
      </c>
      <c r="L12" s="2">
        <v>38</v>
      </c>
      <c r="M12" s="2">
        <v>76</v>
      </c>
      <c r="N12" s="2">
        <f t="shared" si="2"/>
        <v>3.8</v>
      </c>
      <c r="O12" s="202" t="s">
        <v>271</v>
      </c>
      <c r="P12" s="203"/>
      <c r="Q12" s="203"/>
      <c r="R12" s="204"/>
      <c r="S12" s="3"/>
      <c r="AA12" s="158"/>
      <c r="AB12" s="200"/>
      <c r="AC12" s="200"/>
      <c r="AD12" s="200"/>
      <c r="AE12" s="200"/>
      <c r="AF12" s="200"/>
      <c r="AG12" s="159"/>
    </row>
    <row r="13" spans="2:35" ht="45.75" thickBot="1" x14ac:dyDescent="0.3">
      <c r="B13" s="201"/>
      <c r="C13" s="128"/>
      <c r="D13" s="8" t="s">
        <v>315</v>
      </c>
      <c r="E13" s="99" t="s">
        <v>336</v>
      </c>
      <c r="F13" s="128"/>
      <c r="G13" s="2">
        <v>114</v>
      </c>
      <c r="H13" s="2">
        <v>30</v>
      </c>
      <c r="I13" s="2">
        <v>1</v>
      </c>
      <c r="J13" s="2">
        <f t="shared" si="0"/>
        <v>30</v>
      </c>
      <c r="K13" s="2">
        <f t="shared" si="1"/>
        <v>114</v>
      </c>
      <c r="L13" s="2">
        <v>38</v>
      </c>
      <c r="M13" s="2">
        <v>76</v>
      </c>
      <c r="N13" s="2">
        <f t="shared" si="2"/>
        <v>3.8</v>
      </c>
      <c r="O13" s="202" t="s">
        <v>269</v>
      </c>
      <c r="P13" s="203"/>
      <c r="Q13" s="203"/>
      <c r="R13" s="204"/>
      <c r="S13" s="7" t="s">
        <v>335</v>
      </c>
      <c r="T13" s="356" t="s">
        <v>362</v>
      </c>
      <c r="U13" s="357"/>
      <c r="V13" s="357"/>
      <c r="W13" s="357"/>
      <c r="X13" s="357"/>
      <c r="Y13" s="333"/>
      <c r="AA13" s="158"/>
      <c r="AB13" s="200"/>
      <c r="AC13" s="200"/>
      <c r="AD13" s="200"/>
      <c r="AE13" s="200"/>
      <c r="AF13" s="200"/>
      <c r="AG13" s="159"/>
    </row>
    <row r="14" spans="2:35" ht="45.75" thickBot="1" x14ac:dyDescent="0.3">
      <c r="B14" s="130"/>
      <c r="C14" s="332" t="s">
        <v>369</v>
      </c>
      <c r="D14" s="333"/>
      <c r="E14" s="114" t="s">
        <v>360</v>
      </c>
      <c r="F14" s="2">
        <v>30</v>
      </c>
      <c r="G14" s="2"/>
      <c r="H14" s="2">
        <v>15</v>
      </c>
      <c r="I14" s="2">
        <v>1</v>
      </c>
      <c r="J14" s="2">
        <f t="shared" si="0"/>
        <v>15</v>
      </c>
      <c r="K14" s="2">
        <f>F14*I14</f>
        <v>30</v>
      </c>
      <c r="L14" s="2">
        <v>10</v>
      </c>
      <c r="M14" s="2">
        <v>20</v>
      </c>
      <c r="N14" s="2">
        <f>F14/H14</f>
        <v>2</v>
      </c>
      <c r="O14" s="202" t="s">
        <v>361</v>
      </c>
      <c r="P14" s="203"/>
      <c r="Q14" s="203"/>
      <c r="R14" s="204"/>
      <c r="S14" s="3"/>
      <c r="AA14" s="158"/>
      <c r="AB14" s="200"/>
      <c r="AC14" s="200"/>
      <c r="AD14" s="200"/>
      <c r="AE14" s="200"/>
      <c r="AF14" s="200"/>
      <c r="AG14" s="159"/>
    </row>
    <row r="15" spans="2:35" ht="15.75" thickBot="1" x14ac:dyDescent="0.3">
      <c r="B15" s="101"/>
      <c r="C15" s="101"/>
      <c r="D15" s="101"/>
      <c r="E15" s="101"/>
      <c r="F15" s="116">
        <f>F14+F10</f>
        <v>486</v>
      </c>
      <c r="G15" s="364"/>
      <c r="H15" s="116">
        <f>H10+H11+H12+H13+H14</f>
        <v>135</v>
      </c>
      <c r="I15" s="117"/>
      <c r="J15" s="117"/>
      <c r="K15" s="118">
        <f>K10+K11+K12+K13+K14</f>
        <v>486</v>
      </c>
      <c r="L15" s="117"/>
      <c r="M15" s="117"/>
      <c r="N15" s="376">
        <f>K15/H15</f>
        <v>3.6</v>
      </c>
      <c r="O15" s="354"/>
      <c r="P15" s="354"/>
      <c r="Q15" s="354"/>
      <c r="R15" s="354"/>
      <c r="S15" s="101"/>
      <c r="AA15" s="158"/>
      <c r="AB15" s="200"/>
      <c r="AC15" s="200"/>
      <c r="AD15" s="200"/>
      <c r="AE15" s="200"/>
      <c r="AF15" s="200"/>
      <c r="AG15" s="159"/>
    </row>
    <row r="16" spans="2:35" ht="60.75" thickBot="1" x14ac:dyDescent="0.3">
      <c r="B16" s="129" t="s">
        <v>318</v>
      </c>
      <c r="C16" s="342" t="s">
        <v>262</v>
      </c>
      <c r="D16" s="343"/>
      <c r="E16" s="99" t="s">
        <v>174</v>
      </c>
      <c r="F16" s="2">
        <v>94</v>
      </c>
      <c r="G16" s="3"/>
      <c r="H16" s="2">
        <v>40</v>
      </c>
      <c r="I16" s="2">
        <v>1</v>
      </c>
      <c r="J16" s="2">
        <f>H16*I16</f>
        <v>40</v>
      </c>
      <c r="K16" s="2">
        <f>F16*I16</f>
        <v>94</v>
      </c>
      <c r="L16" s="2">
        <v>47</v>
      </c>
      <c r="M16" s="2">
        <v>47</v>
      </c>
      <c r="N16" s="365">
        <f>F16/H16</f>
        <v>2.35</v>
      </c>
      <c r="O16" s="202" t="s">
        <v>353</v>
      </c>
      <c r="P16" s="203"/>
      <c r="Q16" s="203"/>
      <c r="R16" s="204"/>
      <c r="S16" s="3"/>
      <c r="Z16" s="39"/>
      <c r="AA16" s="39"/>
      <c r="AB16" s="39"/>
      <c r="AC16" s="39"/>
      <c r="AD16" s="39"/>
      <c r="AE16" s="39"/>
      <c r="AF16" s="39"/>
      <c r="AG16" s="39"/>
      <c r="AH16" s="39"/>
      <c r="AI16" s="39"/>
    </row>
    <row r="17" spans="2:35" ht="30.75" thickBot="1" x14ac:dyDescent="0.3">
      <c r="B17" s="201"/>
      <c r="C17" s="344" t="s">
        <v>317</v>
      </c>
      <c r="D17" s="345"/>
      <c r="E17" s="99" t="s">
        <v>177</v>
      </c>
      <c r="F17" s="2">
        <v>180</v>
      </c>
      <c r="G17" s="3"/>
      <c r="H17" s="2">
        <v>50</v>
      </c>
      <c r="I17" s="2">
        <v>1</v>
      </c>
      <c r="J17" s="2">
        <f t="shared" ref="J17:J18" si="3">H17*I17</f>
        <v>50</v>
      </c>
      <c r="K17" s="2">
        <f t="shared" ref="K17:K18" si="4">F17*I17</f>
        <v>180</v>
      </c>
      <c r="L17" s="2">
        <v>90</v>
      </c>
      <c r="M17" s="2">
        <v>90</v>
      </c>
      <c r="N17" s="365">
        <f>F17/H17</f>
        <v>3.6</v>
      </c>
      <c r="O17" s="202" t="s">
        <v>272</v>
      </c>
      <c r="P17" s="203"/>
      <c r="Q17" s="203"/>
      <c r="R17" s="204"/>
      <c r="S17" s="3"/>
      <c r="Z17" s="39"/>
      <c r="AA17" s="369"/>
      <c r="AB17" s="369"/>
      <c r="AC17" s="369"/>
      <c r="AD17" s="369"/>
      <c r="AE17" s="369"/>
      <c r="AF17" s="369"/>
      <c r="AG17" s="369"/>
      <c r="AH17" s="369"/>
      <c r="AI17" s="39"/>
    </row>
    <row r="18" spans="2:35" ht="45.75" customHeight="1" thickBot="1" x14ac:dyDescent="0.3">
      <c r="B18" s="130"/>
      <c r="C18" s="344" t="s">
        <v>240</v>
      </c>
      <c r="D18" s="345"/>
      <c r="E18" s="99" t="s">
        <v>332</v>
      </c>
      <c r="F18" s="2">
        <v>214</v>
      </c>
      <c r="G18" s="3"/>
      <c r="H18" s="2">
        <v>60</v>
      </c>
      <c r="I18" s="2">
        <v>1</v>
      </c>
      <c r="J18" s="2">
        <f t="shared" si="3"/>
        <v>60</v>
      </c>
      <c r="K18" s="2">
        <f t="shared" si="4"/>
        <v>214</v>
      </c>
      <c r="L18" s="2">
        <v>214</v>
      </c>
      <c r="M18" s="3"/>
      <c r="N18" s="365">
        <f>F18/H18</f>
        <v>3.5666666666666669</v>
      </c>
      <c r="O18" s="202" t="s">
        <v>276</v>
      </c>
      <c r="P18" s="203"/>
      <c r="Q18" s="203"/>
      <c r="R18" s="204"/>
      <c r="S18" s="3"/>
      <c r="Z18" s="39"/>
      <c r="AA18" s="38"/>
      <c r="AB18" s="38"/>
      <c r="AC18" s="38"/>
      <c r="AD18" s="38"/>
      <c r="AE18" s="38"/>
      <c r="AF18" s="38"/>
      <c r="AG18" s="38"/>
      <c r="AH18" s="38"/>
      <c r="AI18" s="39"/>
    </row>
    <row r="19" spans="2:35" ht="21" customHeight="1" thickBot="1" x14ac:dyDescent="0.3">
      <c r="B19" s="101"/>
      <c r="C19" s="101"/>
      <c r="D19" s="101"/>
      <c r="E19" s="101"/>
      <c r="F19" s="116">
        <f>F16+F17+F18</f>
        <v>488</v>
      </c>
      <c r="G19" s="119"/>
      <c r="H19" s="116">
        <f>H16+H17+H18</f>
        <v>150</v>
      </c>
      <c r="I19" s="119"/>
      <c r="J19" s="119"/>
      <c r="K19" s="116">
        <f>K16+K17+K18</f>
        <v>488</v>
      </c>
      <c r="L19" s="119"/>
      <c r="M19" s="119"/>
      <c r="N19" s="376">
        <f>K19/H19</f>
        <v>3.2533333333333334</v>
      </c>
      <c r="O19" s="101"/>
      <c r="P19" s="101"/>
      <c r="Q19" s="101"/>
      <c r="R19" s="101"/>
      <c r="S19" s="101"/>
      <c r="Z19" s="39"/>
      <c r="AA19" s="38"/>
      <c r="AB19" s="38"/>
      <c r="AC19" s="38"/>
      <c r="AD19" s="38"/>
      <c r="AE19" s="38"/>
      <c r="AF19" s="38"/>
      <c r="AG19" s="38"/>
      <c r="AH19" s="38"/>
      <c r="AI19" s="39"/>
    </row>
    <row r="20" spans="2:35" ht="45.75" thickBot="1" x14ac:dyDescent="0.3">
      <c r="B20" s="129" t="s">
        <v>324</v>
      </c>
      <c r="C20" s="127" t="s">
        <v>319</v>
      </c>
      <c r="D20" s="2" t="s">
        <v>320</v>
      </c>
      <c r="E20" s="99" t="s">
        <v>185</v>
      </c>
      <c r="F20" s="127">
        <f>G20+G21+G22</f>
        <v>462</v>
      </c>
      <c r="G20" s="2">
        <v>154</v>
      </c>
      <c r="H20" s="2">
        <v>30</v>
      </c>
      <c r="I20" s="2">
        <v>1</v>
      </c>
      <c r="J20" s="2">
        <f>H20*I20</f>
        <v>30</v>
      </c>
      <c r="K20" s="2">
        <f>G20*I20</f>
        <v>154</v>
      </c>
      <c r="L20" s="2"/>
      <c r="M20" s="2">
        <v>154</v>
      </c>
      <c r="N20" s="365">
        <f>G20/H20</f>
        <v>5.1333333333333337</v>
      </c>
      <c r="O20" s="202" t="s">
        <v>281</v>
      </c>
      <c r="P20" s="203"/>
      <c r="Q20" s="203"/>
      <c r="R20" s="204"/>
      <c r="S20" s="3"/>
      <c r="Z20" s="39"/>
      <c r="AA20" s="38"/>
      <c r="AB20" s="38"/>
      <c r="AC20" s="38"/>
      <c r="AD20" s="38"/>
      <c r="AE20" s="38"/>
      <c r="AF20" s="38"/>
      <c r="AG20" s="38"/>
      <c r="AH20" s="38"/>
      <c r="AI20" s="39"/>
    </row>
    <row r="21" spans="2:35" ht="30.75" thickBot="1" x14ac:dyDescent="0.3">
      <c r="B21" s="201"/>
      <c r="C21" s="142"/>
      <c r="D21" s="2" t="s">
        <v>321</v>
      </c>
      <c r="E21" s="99" t="s">
        <v>184</v>
      </c>
      <c r="F21" s="142"/>
      <c r="G21" s="2">
        <v>154</v>
      </c>
      <c r="H21" s="2">
        <v>30</v>
      </c>
      <c r="I21" s="2">
        <v>1</v>
      </c>
      <c r="J21" s="2">
        <f t="shared" ref="J21:J24" si="5">H21*I21</f>
        <v>30</v>
      </c>
      <c r="K21" s="2">
        <f t="shared" ref="K21:K22" si="6">G21*I21</f>
        <v>154</v>
      </c>
      <c r="L21" s="2"/>
      <c r="M21" s="2">
        <v>154</v>
      </c>
      <c r="N21" s="365">
        <f t="shared" ref="N21:N22" si="7">G21/H21</f>
        <v>5.1333333333333337</v>
      </c>
      <c r="O21" s="202" t="s">
        <v>280</v>
      </c>
      <c r="P21" s="203"/>
      <c r="Q21" s="203"/>
      <c r="R21" s="204"/>
      <c r="S21" s="3"/>
      <c r="Z21" s="39"/>
      <c r="AA21" s="38"/>
      <c r="AB21" s="38"/>
      <c r="AC21" s="38"/>
      <c r="AD21" s="38"/>
      <c r="AE21" s="38"/>
      <c r="AF21" s="38"/>
      <c r="AG21" s="38"/>
      <c r="AH21" s="38"/>
      <c r="AI21" s="39"/>
    </row>
    <row r="22" spans="2:35" ht="30.75" thickBot="1" x14ac:dyDescent="0.3">
      <c r="B22" s="201"/>
      <c r="C22" s="128"/>
      <c r="D22" s="2" t="s">
        <v>322</v>
      </c>
      <c r="E22" s="99" t="s">
        <v>340</v>
      </c>
      <c r="F22" s="128"/>
      <c r="G22" s="2">
        <v>154</v>
      </c>
      <c r="H22" s="2">
        <v>30</v>
      </c>
      <c r="I22" s="2">
        <v>1</v>
      </c>
      <c r="J22" s="2">
        <f t="shared" si="5"/>
        <v>30</v>
      </c>
      <c r="K22" s="2">
        <f t="shared" si="6"/>
        <v>154</v>
      </c>
      <c r="L22" s="2"/>
      <c r="M22" s="2">
        <v>154</v>
      </c>
      <c r="N22" s="365">
        <f t="shared" si="7"/>
        <v>5.1333333333333337</v>
      </c>
      <c r="O22" s="358" t="s">
        <v>354</v>
      </c>
      <c r="P22" s="359"/>
      <c r="Q22" s="359"/>
      <c r="R22" s="360"/>
      <c r="S22" s="3"/>
      <c r="AA22" s="361" t="s">
        <v>138</v>
      </c>
      <c r="AB22" s="362"/>
      <c r="AC22" s="362"/>
      <c r="AD22" s="362"/>
      <c r="AE22" s="362"/>
      <c r="AF22" s="362"/>
      <c r="AG22" s="362"/>
      <c r="AH22" s="363"/>
    </row>
    <row r="23" spans="2:35" ht="48.75" customHeight="1" thickBot="1" x14ac:dyDescent="0.3">
      <c r="B23" s="201"/>
      <c r="C23" s="332" t="s">
        <v>196</v>
      </c>
      <c r="D23" s="333"/>
      <c r="E23" s="99" t="s">
        <v>182</v>
      </c>
      <c r="F23" s="2">
        <v>130</v>
      </c>
      <c r="G23" s="3"/>
      <c r="H23" s="2">
        <v>40</v>
      </c>
      <c r="I23" s="2">
        <v>1</v>
      </c>
      <c r="J23" s="2">
        <f t="shared" si="5"/>
        <v>40</v>
      </c>
      <c r="K23" s="2">
        <f>F23*I23</f>
        <v>130</v>
      </c>
      <c r="L23" s="2">
        <v>65</v>
      </c>
      <c r="M23" s="2">
        <v>65</v>
      </c>
      <c r="N23" s="365">
        <f>F23/H23</f>
        <v>3.25</v>
      </c>
      <c r="O23" s="202" t="s">
        <v>277</v>
      </c>
      <c r="P23" s="203"/>
      <c r="Q23" s="203"/>
      <c r="R23" s="204"/>
      <c r="S23" s="3"/>
      <c r="AA23" s="158"/>
      <c r="AB23" s="200"/>
      <c r="AC23" s="200"/>
      <c r="AD23" s="200"/>
      <c r="AE23" s="200"/>
      <c r="AF23" s="200"/>
      <c r="AG23" s="200"/>
      <c r="AH23" s="159"/>
    </row>
    <row r="24" spans="2:35" ht="30.75" thickBot="1" x14ac:dyDescent="0.3">
      <c r="B24" s="130"/>
      <c r="C24" s="336" t="s">
        <v>323</v>
      </c>
      <c r="D24" s="337"/>
      <c r="E24" s="100" t="s">
        <v>334</v>
      </c>
      <c r="F24" s="2">
        <v>170</v>
      </c>
      <c r="G24" s="3"/>
      <c r="H24" s="2">
        <v>50</v>
      </c>
      <c r="I24" s="2">
        <v>1</v>
      </c>
      <c r="J24" s="2">
        <f t="shared" si="5"/>
        <v>50</v>
      </c>
      <c r="K24" s="2">
        <f>F24*I24</f>
        <v>170</v>
      </c>
      <c r="L24" s="2">
        <v>112</v>
      </c>
      <c r="M24" s="2">
        <v>56</v>
      </c>
      <c r="N24" s="365">
        <f>F24/H24</f>
        <v>3.4</v>
      </c>
      <c r="O24" s="202" t="s">
        <v>282</v>
      </c>
      <c r="P24" s="203"/>
      <c r="Q24" s="203"/>
      <c r="R24" s="204"/>
      <c r="S24" s="3"/>
      <c r="AA24" s="158"/>
      <c r="AB24" s="200"/>
      <c r="AC24" s="200"/>
      <c r="AD24" s="200"/>
      <c r="AE24" s="200"/>
      <c r="AF24" s="200"/>
      <c r="AG24" s="200"/>
      <c r="AH24" s="159"/>
    </row>
    <row r="25" spans="2:35" ht="17.25" customHeight="1" thickBot="1" x14ac:dyDescent="0.3">
      <c r="B25" s="101"/>
      <c r="C25" s="101"/>
      <c r="D25" s="101"/>
      <c r="E25" s="101"/>
      <c r="F25" s="116">
        <f>F20+F23+F24</f>
        <v>762</v>
      </c>
      <c r="G25" s="117"/>
      <c r="H25" s="116">
        <f>H20+H21+H22+H23+H24</f>
        <v>180</v>
      </c>
      <c r="I25" s="117"/>
      <c r="J25" s="117"/>
      <c r="K25" s="116">
        <f>K20+K21+K22+K23+K24</f>
        <v>762</v>
      </c>
      <c r="L25" s="117"/>
      <c r="M25" s="117"/>
      <c r="N25" s="376">
        <f>K25/H25</f>
        <v>4.2333333333333334</v>
      </c>
      <c r="O25" s="101"/>
      <c r="P25" s="101"/>
      <c r="Q25" s="101"/>
      <c r="R25" s="101"/>
      <c r="S25" s="101"/>
      <c r="AA25" s="158"/>
      <c r="AB25" s="200"/>
      <c r="AC25" s="200"/>
      <c r="AD25" s="200"/>
      <c r="AE25" s="200"/>
      <c r="AF25" s="200"/>
      <c r="AG25" s="200"/>
      <c r="AH25" s="159"/>
    </row>
    <row r="26" spans="2:35" ht="60.75" thickBot="1" x14ac:dyDescent="0.3">
      <c r="B26" s="8" t="s">
        <v>328</v>
      </c>
      <c r="C26" s="332" t="s">
        <v>325</v>
      </c>
      <c r="D26" s="333"/>
      <c r="E26" s="99" t="s">
        <v>175</v>
      </c>
      <c r="F26" s="2">
        <v>30</v>
      </c>
      <c r="G26" s="2"/>
      <c r="H26" s="2">
        <v>15</v>
      </c>
      <c r="I26" s="2">
        <v>1</v>
      </c>
      <c r="J26" s="2">
        <f>H26*I26</f>
        <v>15</v>
      </c>
      <c r="K26" s="2">
        <f>F26</f>
        <v>30</v>
      </c>
      <c r="L26" s="2"/>
      <c r="M26" s="2"/>
      <c r="N26" s="2">
        <f>K26/J26</f>
        <v>2</v>
      </c>
      <c r="O26" s="202" t="s">
        <v>268</v>
      </c>
      <c r="P26" s="203"/>
      <c r="Q26" s="203"/>
      <c r="R26" s="204"/>
      <c r="S26" s="100" t="s">
        <v>364</v>
      </c>
      <c r="T26" s="356" t="s">
        <v>363</v>
      </c>
      <c r="U26" s="357"/>
      <c r="V26" s="357"/>
      <c r="W26" s="357"/>
      <c r="X26" s="357"/>
      <c r="Y26" s="333"/>
      <c r="AA26" s="158"/>
      <c r="AB26" s="200"/>
      <c r="AC26" s="200"/>
      <c r="AD26" s="200"/>
      <c r="AE26" s="200"/>
      <c r="AF26" s="200"/>
      <c r="AG26" s="200"/>
      <c r="AH26" s="159"/>
    </row>
    <row r="27" spans="2:35" ht="15.75" thickBot="1" x14ac:dyDescent="0.3">
      <c r="B27" s="101"/>
      <c r="C27" s="101"/>
      <c r="D27" s="101"/>
      <c r="E27" s="101"/>
      <c r="F27" s="120">
        <f>30</f>
        <v>30</v>
      </c>
      <c r="G27" s="117"/>
      <c r="H27" s="116">
        <v>15</v>
      </c>
      <c r="I27" s="119"/>
      <c r="J27" s="119"/>
      <c r="K27" s="116">
        <v>30</v>
      </c>
      <c r="L27" s="119"/>
      <c r="M27" s="119"/>
      <c r="N27" s="116">
        <v>2</v>
      </c>
      <c r="O27" s="101"/>
      <c r="P27" s="101"/>
      <c r="Q27" s="101"/>
      <c r="R27" s="101"/>
      <c r="S27" s="101"/>
      <c r="AA27" s="158"/>
      <c r="AB27" s="200"/>
      <c r="AC27" s="200"/>
      <c r="AD27" s="200"/>
      <c r="AE27" s="200"/>
      <c r="AF27" s="200"/>
      <c r="AG27" s="200"/>
      <c r="AH27" s="159"/>
    </row>
    <row r="28" spans="2:35" ht="15.75" thickBot="1" x14ac:dyDescent="0.3">
      <c r="B28" s="140"/>
      <c r="C28" s="308" t="s">
        <v>326</v>
      </c>
      <c r="D28" s="310"/>
      <c r="E28" s="148" t="s">
        <v>341</v>
      </c>
      <c r="F28" s="127">
        <v>155</v>
      </c>
      <c r="G28" s="2">
        <v>31</v>
      </c>
      <c r="H28" s="2">
        <v>10</v>
      </c>
      <c r="I28" s="2">
        <v>1</v>
      </c>
      <c r="J28" s="2">
        <f>H28*I28</f>
        <v>10</v>
      </c>
      <c r="K28" s="2">
        <f>G28</f>
        <v>31</v>
      </c>
      <c r="L28" s="2">
        <v>15</v>
      </c>
      <c r="M28" s="2">
        <v>16</v>
      </c>
      <c r="N28" s="365">
        <f>K28/H28</f>
        <v>3.1</v>
      </c>
      <c r="O28" s="208" t="s">
        <v>359</v>
      </c>
      <c r="P28" s="209"/>
      <c r="Q28" s="209"/>
      <c r="R28" s="210"/>
      <c r="S28" s="3" t="s">
        <v>344</v>
      </c>
      <c r="T28" s="243" t="s">
        <v>343</v>
      </c>
      <c r="U28" s="244"/>
      <c r="V28" s="244"/>
      <c r="W28" s="244"/>
      <c r="X28" s="244"/>
      <c r="Y28" s="245"/>
      <c r="AA28" s="158"/>
      <c r="AB28" s="200"/>
      <c r="AC28" s="200"/>
      <c r="AD28" s="200"/>
      <c r="AE28" s="200"/>
      <c r="AF28" s="200"/>
      <c r="AG28" s="200"/>
      <c r="AH28" s="159"/>
    </row>
    <row r="29" spans="2:35" ht="15.75" thickBot="1" x14ac:dyDescent="0.3">
      <c r="B29" s="144"/>
      <c r="C29" s="334"/>
      <c r="D29" s="335"/>
      <c r="E29" s="270"/>
      <c r="F29" s="142"/>
      <c r="G29" s="2">
        <v>31</v>
      </c>
      <c r="H29" s="2">
        <v>10</v>
      </c>
      <c r="I29" s="2">
        <v>1</v>
      </c>
      <c r="J29" s="2">
        <f t="shared" ref="J29:J32" si="8">H29*I29</f>
        <v>10</v>
      </c>
      <c r="K29" s="2">
        <f t="shared" ref="K29:K32" si="9">G29</f>
        <v>31</v>
      </c>
      <c r="L29" s="2">
        <v>15</v>
      </c>
      <c r="M29" s="2">
        <v>16</v>
      </c>
      <c r="N29" s="365">
        <f t="shared" ref="N29:N33" si="10">K29/H29</f>
        <v>3.1</v>
      </c>
      <c r="O29" s="211"/>
      <c r="P29" s="212"/>
      <c r="Q29" s="212"/>
      <c r="R29" s="213"/>
      <c r="S29" s="3" t="s">
        <v>345</v>
      </c>
      <c r="T29" s="243" t="s">
        <v>346</v>
      </c>
      <c r="U29" s="244"/>
      <c r="V29" s="244"/>
      <c r="W29" s="244"/>
      <c r="X29" s="244"/>
      <c r="Y29" s="245"/>
      <c r="AA29" s="158"/>
      <c r="AB29" s="200"/>
      <c r="AC29" s="200"/>
      <c r="AD29" s="200"/>
      <c r="AE29" s="200"/>
      <c r="AF29" s="200"/>
      <c r="AG29" s="200"/>
      <c r="AH29" s="159"/>
    </row>
    <row r="30" spans="2:35" ht="15.75" thickBot="1" x14ac:dyDescent="0.3">
      <c r="B30" s="144"/>
      <c r="C30" s="334"/>
      <c r="D30" s="335"/>
      <c r="E30" s="270"/>
      <c r="F30" s="142"/>
      <c r="G30" s="2">
        <v>31</v>
      </c>
      <c r="H30" s="2">
        <v>10</v>
      </c>
      <c r="I30" s="2">
        <v>1</v>
      </c>
      <c r="J30" s="2">
        <f t="shared" si="8"/>
        <v>10</v>
      </c>
      <c r="K30" s="2">
        <f t="shared" si="9"/>
        <v>31</v>
      </c>
      <c r="L30" s="2">
        <v>15</v>
      </c>
      <c r="M30" s="2">
        <v>16</v>
      </c>
      <c r="N30" s="365">
        <f t="shared" si="10"/>
        <v>3.1</v>
      </c>
      <c r="O30" s="211"/>
      <c r="P30" s="212"/>
      <c r="Q30" s="212"/>
      <c r="R30" s="213"/>
      <c r="S30" s="3" t="s">
        <v>347</v>
      </c>
      <c r="T30" s="243" t="s">
        <v>348</v>
      </c>
      <c r="U30" s="244"/>
      <c r="V30" s="244"/>
      <c r="W30" s="244"/>
      <c r="X30" s="244"/>
      <c r="Y30" s="245"/>
      <c r="AA30" s="137"/>
      <c r="AB30" s="138"/>
      <c r="AC30" s="138"/>
      <c r="AD30" s="138"/>
      <c r="AE30" s="138"/>
      <c r="AF30" s="138"/>
      <c r="AG30" s="138"/>
      <c r="AH30" s="139"/>
    </row>
    <row r="31" spans="2:35" ht="15.75" thickBot="1" x14ac:dyDescent="0.3">
      <c r="B31" s="144"/>
      <c r="C31" s="334"/>
      <c r="D31" s="335"/>
      <c r="E31" s="270"/>
      <c r="F31" s="142"/>
      <c r="G31" s="2">
        <v>31</v>
      </c>
      <c r="H31" s="2">
        <v>10</v>
      </c>
      <c r="I31" s="2">
        <v>1</v>
      </c>
      <c r="J31" s="2">
        <f t="shared" si="8"/>
        <v>10</v>
      </c>
      <c r="K31" s="2">
        <f t="shared" si="9"/>
        <v>31</v>
      </c>
      <c r="L31" s="2">
        <v>15</v>
      </c>
      <c r="M31" s="2">
        <v>16</v>
      </c>
      <c r="N31" s="365">
        <f t="shared" si="10"/>
        <v>3.1</v>
      </c>
      <c r="O31" s="211"/>
      <c r="P31" s="212"/>
      <c r="Q31" s="212"/>
      <c r="R31" s="213"/>
      <c r="S31" s="3" t="s">
        <v>351</v>
      </c>
      <c r="T31" s="331" t="s">
        <v>352</v>
      </c>
      <c r="U31" s="244"/>
      <c r="V31" s="244"/>
      <c r="W31" s="244"/>
      <c r="X31" s="244"/>
      <c r="Y31" s="245"/>
    </row>
    <row r="32" spans="2:35" ht="15.75" thickBot="1" x14ac:dyDescent="0.3">
      <c r="B32" s="141"/>
      <c r="C32" s="311"/>
      <c r="D32" s="313"/>
      <c r="E32" s="149"/>
      <c r="F32" s="128"/>
      <c r="G32" s="2">
        <v>31</v>
      </c>
      <c r="H32" s="2">
        <v>10</v>
      </c>
      <c r="I32" s="2">
        <v>1</v>
      </c>
      <c r="J32" s="2">
        <f t="shared" si="8"/>
        <v>10</v>
      </c>
      <c r="K32" s="2">
        <f t="shared" si="9"/>
        <v>31</v>
      </c>
      <c r="L32" s="2">
        <v>15</v>
      </c>
      <c r="M32" s="2">
        <v>16</v>
      </c>
      <c r="N32" s="365">
        <f t="shared" si="10"/>
        <v>3.1</v>
      </c>
      <c r="O32" s="214"/>
      <c r="P32" s="215"/>
      <c r="Q32" s="215"/>
      <c r="R32" s="216"/>
      <c r="S32" s="3" t="s">
        <v>349</v>
      </c>
      <c r="T32" s="331" t="s">
        <v>350</v>
      </c>
      <c r="U32" s="244"/>
      <c r="V32" s="244"/>
      <c r="W32" s="244"/>
      <c r="X32" s="244"/>
      <c r="Y32" s="245"/>
      <c r="AA32" s="361" t="s">
        <v>134</v>
      </c>
      <c r="AB32" s="362"/>
      <c r="AC32" s="362"/>
      <c r="AD32" s="362"/>
      <c r="AE32" s="362"/>
      <c r="AF32" s="362"/>
      <c r="AG32" s="362"/>
      <c r="AH32" s="363"/>
    </row>
    <row r="33" spans="2:34" ht="15.75" thickBot="1" x14ac:dyDescent="0.3">
      <c r="B33" s="101"/>
      <c r="C33" s="101"/>
      <c r="D33" s="101"/>
      <c r="E33" s="101"/>
      <c r="F33" s="372">
        <v>155</v>
      </c>
      <c r="G33" s="101"/>
      <c r="H33" s="372">
        <f>H28+H29+H30+H31+H32</f>
        <v>50</v>
      </c>
      <c r="I33" s="101"/>
      <c r="J33" s="101"/>
      <c r="K33" s="372">
        <f>K28+K29+K30+K31+K32</f>
        <v>155</v>
      </c>
      <c r="L33" s="101"/>
      <c r="M33" s="101"/>
      <c r="N33" s="365">
        <f t="shared" si="10"/>
        <v>3.1</v>
      </c>
      <c r="O33" s="101"/>
      <c r="P33" s="101"/>
      <c r="Q33" s="101"/>
      <c r="R33" s="101"/>
      <c r="S33" s="101"/>
      <c r="T33" s="19"/>
      <c r="U33" s="19"/>
      <c r="V33" s="19"/>
      <c r="W33" s="19"/>
      <c r="X33" s="19"/>
      <c r="Y33" s="19"/>
      <c r="AA33" s="134"/>
      <c r="AB33" s="135"/>
      <c r="AC33" s="135"/>
      <c r="AD33" s="135"/>
      <c r="AE33" s="135"/>
      <c r="AF33" s="135"/>
      <c r="AG33" s="135"/>
      <c r="AH33" s="136"/>
    </row>
    <row r="34" spans="2:34" ht="15.75" thickBot="1" x14ac:dyDescent="0.3">
      <c r="B34" s="3"/>
      <c r="C34" s="97" t="s">
        <v>63</v>
      </c>
      <c r="D34" s="98"/>
      <c r="E34" s="115" t="s">
        <v>290</v>
      </c>
      <c r="F34" s="371">
        <v>10</v>
      </c>
      <c r="G34" s="377"/>
      <c r="H34" s="371">
        <v>4</v>
      </c>
      <c r="I34" s="371">
        <v>1</v>
      </c>
      <c r="J34" s="371">
        <f>H34*I34</f>
        <v>4</v>
      </c>
      <c r="K34" s="371">
        <v>10</v>
      </c>
      <c r="L34" s="371"/>
      <c r="M34" s="371">
        <v>10</v>
      </c>
      <c r="N34" s="371">
        <f>K34/H34</f>
        <v>2.5</v>
      </c>
      <c r="O34" s="243" t="s">
        <v>301</v>
      </c>
      <c r="P34" s="244"/>
      <c r="Q34" s="244"/>
      <c r="R34" s="245"/>
      <c r="S34" s="3"/>
      <c r="AA34" s="158"/>
      <c r="AB34" s="200"/>
      <c r="AC34" s="200"/>
      <c r="AD34" s="200"/>
      <c r="AE34" s="200"/>
      <c r="AF34" s="200"/>
      <c r="AG34" s="200"/>
      <c r="AH34" s="159"/>
    </row>
    <row r="35" spans="2:34" ht="15.75" thickBot="1" x14ac:dyDescent="0.3"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AA35" s="158"/>
      <c r="AB35" s="200"/>
      <c r="AC35" s="200"/>
      <c r="AD35" s="200"/>
      <c r="AE35" s="200"/>
      <c r="AF35" s="200"/>
      <c r="AG35" s="200"/>
      <c r="AH35" s="159"/>
    </row>
    <row r="36" spans="2:34" ht="15.75" thickBot="1" x14ac:dyDescent="0.3">
      <c r="B36" s="140"/>
      <c r="C36" s="243" t="s">
        <v>327</v>
      </c>
      <c r="D36" s="245"/>
      <c r="E36" s="3" t="s">
        <v>289</v>
      </c>
      <c r="F36" s="2">
        <v>30</v>
      </c>
      <c r="G36" s="2"/>
      <c r="H36" s="2">
        <v>10</v>
      </c>
      <c r="I36" s="2">
        <v>1</v>
      </c>
      <c r="J36" s="2">
        <f>H36*I36</f>
        <v>10</v>
      </c>
      <c r="K36" s="2">
        <f>F36*I36</f>
        <v>30</v>
      </c>
      <c r="L36" s="2"/>
      <c r="M36" s="2"/>
      <c r="N36" s="2">
        <f>F36/H36</f>
        <v>3</v>
      </c>
      <c r="O36" s="243" t="s">
        <v>355</v>
      </c>
      <c r="P36" s="244"/>
      <c r="Q36" s="244"/>
      <c r="R36" s="245"/>
      <c r="S36" s="3"/>
      <c r="AA36" s="158"/>
      <c r="AB36" s="200"/>
      <c r="AC36" s="200"/>
      <c r="AD36" s="200"/>
      <c r="AE36" s="200"/>
      <c r="AF36" s="200"/>
      <c r="AG36" s="200"/>
      <c r="AH36" s="159"/>
    </row>
    <row r="37" spans="2:34" ht="15.75" thickBot="1" x14ac:dyDescent="0.3">
      <c r="B37" s="141"/>
      <c r="C37" s="243" t="s">
        <v>212</v>
      </c>
      <c r="D37" s="245"/>
      <c r="E37" s="3" t="s">
        <v>288</v>
      </c>
      <c r="F37" s="2">
        <v>30</v>
      </c>
      <c r="G37" s="2"/>
      <c r="H37" s="2">
        <v>10</v>
      </c>
      <c r="I37" s="2">
        <v>1</v>
      </c>
      <c r="J37" s="2">
        <f>H37*I37</f>
        <v>10</v>
      </c>
      <c r="K37" s="2">
        <f>F37*I37</f>
        <v>30</v>
      </c>
      <c r="L37" s="2"/>
      <c r="M37" s="2"/>
      <c r="N37" s="2">
        <f>F37/H37</f>
        <v>3</v>
      </c>
      <c r="O37" s="243" t="s">
        <v>294</v>
      </c>
      <c r="P37" s="244"/>
      <c r="Q37" s="244"/>
      <c r="R37" s="245"/>
      <c r="S37" s="3"/>
      <c r="AA37" s="158"/>
      <c r="AB37" s="200"/>
      <c r="AC37" s="200"/>
      <c r="AD37" s="200"/>
      <c r="AE37" s="200"/>
      <c r="AF37" s="200"/>
      <c r="AG37" s="200"/>
      <c r="AH37" s="159"/>
    </row>
    <row r="38" spans="2:34" ht="15.75" thickBot="1" x14ac:dyDescent="0.3">
      <c r="B38" s="101"/>
      <c r="C38" s="101"/>
      <c r="D38" s="101"/>
      <c r="E38" s="101"/>
      <c r="F38" s="372">
        <f>F36+F37</f>
        <v>60</v>
      </c>
      <c r="G38" s="121"/>
      <c r="H38" s="372">
        <f>H36+H37</f>
        <v>20</v>
      </c>
      <c r="I38" s="106"/>
      <c r="J38" s="106"/>
      <c r="K38" s="2">
        <f>K36+K37</f>
        <v>60</v>
      </c>
      <c r="L38" s="121"/>
      <c r="M38" s="121"/>
      <c r="N38" s="372">
        <f>K38/H38</f>
        <v>3</v>
      </c>
      <c r="O38" s="101"/>
      <c r="P38" s="101"/>
      <c r="Q38" s="101"/>
      <c r="R38" s="101"/>
      <c r="S38" s="101"/>
      <c r="AA38" s="158"/>
      <c r="AB38" s="200"/>
      <c r="AC38" s="200"/>
      <c r="AD38" s="200"/>
      <c r="AE38" s="200"/>
      <c r="AF38" s="200"/>
      <c r="AG38" s="200"/>
      <c r="AH38" s="159"/>
    </row>
    <row r="39" spans="2:34" ht="15.75" thickBot="1" x14ac:dyDescent="0.3">
      <c r="B39" s="140"/>
      <c r="C39" s="308" t="s">
        <v>131</v>
      </c>
      <c r="D39" s="310"/>
      <c r="E39" s="373" t="s">
        <v>388</v>
      </c>
      <c r="F39" s="4">
        <v>60</v>
      </c>
      <c r="G39" s="115"/>
      <c r="H39" s="4">
        <v>20</v>
      </c>
      <c r="I39" s="4">
        <v>1</v>
      </c>
      <c r="J39" s="4">
        <f>H39*I39</f>
        <v>20</v>
      </c>
      <c r="K39" s="4">
        <f>F39*I39</f>
        <v>60</v>
      </c>
      <c r="L39" s="115"/>
      <c r="M39" s="4">
        <v>60</v>
      </c>
      <c r="N39" s="4">
        <f>F39/H39</f>
        <v>3</v>
      </c>
      <c r="O39" s="243" t="s">
        <v>356</v>
      </c>
      <c r="P39" s="244"/>
      <c r="Q39" s="244"/>
      <c r="R39" s="245"/>
      <c r="S39" s="3"/>
      <c r="AA39" s="158"/>
      <c r="AB39" s="200"/>
      <c r="AC39" s="200"/>
      <c r="AD39" s="200"/>
      <c r="AE39" s="200"/>
      <c r="AF39" s="200"/>
      <c r="AG39" s="200"/>
      <c r="AH39" s="159"/>
    </row>
    <row r="40" spans="2:34" ht="15.75" thickBot="1" x14ac:dyDescent="0.3">
      <c r="B40" s="141"/>
      <c r="C40" s="311"/>
      <c r="D40" s="313"/>
      <c r="E40" s="115" t="s">
        <v>387</v>
      </c>
      <c r="F40" s="2">
        <v>24</v>
      </c>
      <c r="G40" s="3"/>
      <c r="H40" s="2">
        <v>10</v>
      </c>
      <c r="I40" s="2">
        <v>1</v>
      </c>
      <c r="J40" s="4">
        <f>H40*I40</f>
        <v>10</v>
      </c>
      <c r="K40" s="2">
        <v>24</v>
      </c>
      <c r="L40" s="3"/>
      <c r="M40" s="2">
        <v>24</v>
      </c>
      <c r="N40" s="374">
        <f>F40/H40</f>
        <v>2.4</v>
      </c>
      <c r="O40" s="217"/>
      <c r="P40" s="219"/>
      <c r="Q40" s="219"/>
      <c r="R40" s="218"/>
      <c r="S40" s="3"/>
      <c r="AA40" s="158"/>
      <c r="AB40" s="200"/>
      <c r="AC40" s="200"/>
      <c r="AD40" s="200"/>
      <c r="AE40" s="200"/>
      <c r="AF40" s="200"/>
      <c r="AG40" s="200"/>
      <c r="AH40" s="159"/>
    </row>
    <row r="41" spans="2:34" ht="15.75" thickBot="1" x14ac:dyDescent="0.3">
      <c r="B41" s="101"/>
      <c r="C41" s="101"/>
      <c r="D41" s="101"/>
      <c r="E41" s="101"/>
      <c r="F41" s="372">
        <f>F39+F40</f>
        <v>84</v>
      </c>
      <c r="G41" s="101"/>
      <c r="H41" s="372">
        <f>H39+H40</f>
        <v>30</v>
      </c>
      <c r="I41" s="370"/>
      <c r="J41" s="370"/>
      <c r="K41" s="372">
        <f>K39+K40</f>
        <v>84</v>
      </c>
      <c r="L41" s="370"/>
      <c r="M41" s="370"/>
      <c r="N41" s="375">
        <f>K41/H41</f>
        <v>2.8</v>
      </c>
      <c r="O41" s="101"/>
      <c r="P41" s="101"/>
      <c r="Q41" s="101"/>
      <c r="R41" s="101"/>
      <c r="S41" s="101"/>
      <c r="AA41" s="158"/>
      <c r="AB41" s="200"/>
      <c r="AC41" s="200"/>
      <c r="AD41" s="200"/>
      <c r="AE41" s="200"/>
      <c r="AF41" s="200"/>
      <c r="AG41" s="200"/>
      <c r="AH41" s="159"/>
    </row>
    <row r="42" spans="2:34" ht="15.75" thickBot="1" x14ac:dyDescent="0.3">
      <c r="B42" s="3"/>
      <c r="C42" s="124" t="s">
        <v>329</v>
      </c>
      <c r="D42" s="126"/>
      <c r="E42" s="3" t="s">
        <v>291</v>
      </c>
      <c r="F42" s="4">
        <v>9</v>
      </c>
      <c r="G42" s="115"/>
      <c r="H42" s="4">
        <v>2</v>
      </c>
      <c r="I42" s="4">
        <v>1</v>
      </c>
      <c r="J42" s="4">
        <f>I42*H42</f>
        <v>2</v>
      </c>
      <c r="K42" s="4">
        <f>F42</f>
        <v>9</v>
      </c>
      <c r="L42" s="4"/>
      <c r="M42" s="4">
        <v>9</v>
      </c>
      <c r="N42" s="4">
        <f>K42/H42</f>
        <v>4.5</v>
      </c>
      <c r="O42" s="124" t="s">
        <v>302</v>
      </c>
      <c r="P42" s="125"/>
      <c r="Q42" s="125"/>
      <c r="R42" s="126"/>
      <c r="S42" s="3"/>
      <c r="AA42" s="158"/>
      <c r="AB42" s="200"/>
      <c r="AC42" s="200"/>
      <c r="AD42" s="200"/>
      <c r="AE42" s="200"/>
      <c r="AF42" s="200"/>
      <c r="AG42" s="200"/>
      <c r="AH42" s="159"/>
    </row>
    <row r="43" spans="2:34" ht="15.75" thickBot="1" x14ac:dyDescent="0.3"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AA43" s="137"/>
      <c r="AB43" s="138"/>
      <c r="AC43" s="138"/>
      <c r="AD43" s="138"/>
      <c r="AE43" s="138"/>
      <c r="AF43" s="138"/>
      <c r="AG43" s="138"/>
      <c r="AH43" s="139"/>
    </row>
    <row r="44" spans="2:34" ht="15.75" thickBot="1" x14ac:dyDescent="0.3">
      <c r="B44" s="3"/>
      <c r="C44" s="124" t="s">
        <v>115</v>
      </c>
      <c r="D44" s="126"/>
      <c r="E44" s="3" t="s">
        <v>292</v>
      </c>
      <c r="F44" s="4">
        <v>9</v>
      </c>
      <c r="G44" s="4"/>
      <c r="H44" s="4">
        <v>2</v>
      </c>
      <c r="I44" s="4">
        <v>1</v>
      </c>
      <c r="J44" s="4">
        <v>2</v>
      </c>
      <c r="K44" s="4">
        <v>5</v>
      </c>
      <c r="L44" s="4"/>
      <c r="M44" s="4">
        <v>9</v>
      </c>
      <c r="N44" s="4">
        <f>K44/H44</f>
        <v>2.5</v>
      </c>
      <c r="O44" s="124" t="s">
        <v>303</v>
      </c>
      <c r="P44" s="125"/>
      <c r="Q44" s="125"/>
      <c r="R44" s="126"/>
      <c r="S44" s="3"/>
      <c r="AA44" s="34"/>
    </row>
    <row r="45" spans="2:34" ht="15.75" thickBot="1" x14ac:dyDescent="0.3"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AA45" s="34"/>
    </row>
    <row r="46" spans="2:34" ht="15.75" thickBot="1" x14ac:dyDescent="0.3">
      <c r="B46" s="3"/>
      <c r="C46" s="243" t="s">
        <v>114</v>
      </c>
      <c r="D46" s="245"/>
      <c r="E46" s="3" t="s">
        <v>293</v>
      </c>
      <c r="F46" s="89">
        <v>9</v>
      </c>
      <c r="G46" s="89"/>
      <c r="H46" s="89">
        <v>3</v>
      </c>
      <c r="I46" s="89">
        <v>1</v>
      </c>
      <c r="J46" s="89">
        <f>H46*I46</f>
        <v>3</v>
      </c>
      <c r="K46" s="89">
        <f>F46*I46</f>
        <v>9</v>
      </c>
      <c r="L46" s="89"/>
      <c r="M46" s="89">
        <v>9</v>
      </c>
      <c r="N46" s="89">
        <f>F46/H46</f>
        <v>3</v>
      </c>
      <c r="O46" s="243" t="s">
        <v>357</v>
      </c>
      <c r="P46" s="244"/>
      <c r="Q46" s="244"/>
      <c r="R46" s="245"/>
      <c r="S46" s="3"/>
      <c r="AA46" s="361" t="s">
        <v>133</v>
      </c>
      <c r="AB46" s="362"/>
      <c r="AC46" s="362"/>
      <c r="AD46" s="362"/>
      <c r="AE46" s="362"/>
      <c r="AF46" s="362"/>
      <c r="AG46" s="362"/>
      <c r="AH46" s="363"/>
    </row>
    <row r="47" spans="2:34" ht="15.75" thickBot="1" x14ac:dyDescent="0.3"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AA47" s="232"/>
      <c r="AB47" s="233"/>
      <c r="AC47" s="233"/>
      <c r="AD47" s="233"/>
      <c r="AE47" s="233"/>
      <c r="AF47" s="233"/>
      <c r="AG47" s="233"/>
      <c r="AH47" s="234"/>
    </row>
    <row r="48" spans="2:34" ht="30.75" thickBot="1" x14ac:dyDescent="0.3">
      <c r="B48" s="3"/>
      <c r="C48" s="332" t="s">
        <v>254</v>
      </c>
      <c r="D48" s="333"/>
      <c r="E48" s="100" t="s">
        <v>342</v>
      </c>
      <c r="F48" s="2">
        <v>10</v>
      </c>
      <c r="G48" s="2"/>
      <c r="H48" s="2">
        <v>4</v>
      </c>
      <c r="I48" s="2">
        <v>1</v>
      </c>
      <c r="J48" s="2">
        <f>H48*I48</f>
        <v>4</v>
      </c>
      <c r="K48" s="2">
        <f>F48*I48</f>
        <v>10</v>
      </c>
      <c r="L48" s="2"/>
      <c r="M48" s="2">
        <v>10</v>
      </c>
      <c r="N48" s="2">
        <f>F48/H48</f>
        <v>2.5</v>
      </c>
      <c r="O48" s="243" t="s">
        <v>358</v>
      </c>
      <c r="P48" s="244"/>
      <c r="Q48" s="244"/>
      <c r="R48" s="245"/>
      <c r="S48" s="3"/>
      <c r="AA48" s="235"/>
      <c r="AB48" s="236"/>
      <c r="AC48" s="236"/>
      <c r="AD48" s="236"/>
      <c r="AE48" s="236"/>
      <c r="AF48" s="236"/>
      <c r="AG48" s="236"/>
      <c r="AH48" s="237"/>
    </row>
    <row r="49" spans="2:34" ht="15.75" thickBot="1" x14ac:dyDescent="0.3"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AA49" s="235"/>
      <c r="AB49" s="236"/>
      <c r="AC49" s="236"/>
      <c r="AD49" s="236"/>
      <c r="AE49" s="236"/>
      <c r="AF49" s="236"/>
      <c r="AG49" s="236"/>
      <c r="AH49" s="237"/>
    </row>
    <row r="50" spans="2:34" ht="15.75" thickBot="1" x14ac:dyDescent="0.3">
      <c r="B50" s="3"/>
      <c r="C50" s="243" t="s">
        <v>170</v>
      </c>
      <c r="D50" s="245"/>
      <c r="E50" s="3" t="s">
        <v>287</v>
      </c>
      <c r="F50" s="3"/>
      <c r="G50" s="3"/>
      <c r="H50" s="3"/>
      <c r="I50" s="3"/>
      <c r="J50" s="3"/>
      <c r="K50" s="3"/>
      <c r="L50" s="3"/>
      <c r="M50" s="3"/>
      <c r="N50" s="3"/>
      <c r="O50" s="217" t="s">
        <v>286</v>
      </c>
      <c r="P50" s="219"/>
      <c r="Q50" s="219"/>
      <c r="R50" s="218"/>
      <c r="S50" s="3"/>
      <c r="AA50" s="235"/>
      <c r="AB50" s="236"/>
      <c r="AC50" s="236"/>
      <c r="AD50" s="236"/>
      <c r="AE50" s="236"/>
      <c r="AF50" s="236"/>
      <c r="AG50" s="236"/>
      <c r="AH50" s="237"/>
    </row>
    <row r="51" spans="2:34" x14ac:dyDescent="0.25">
      <c r="B51" s="122"/>
      <c r="C51" s="123"/>
      <c r="D51" s="123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05"/>
      <c r="P51" s="105"/>
      <c r="Q51" s="105"/>
      <c r="R51" s="105"/>
      <c r="S51" s="122"/>
      <c r="AA51" s="235"/>
      <c r="AB51" s="236"/>
      <c r="AC51" s="236"/>
      <c r="AD51" s="236"/>
      <c r="AE51" s="236"/>
      <c r="AF51" s="236"/>
      <c r="AG51" s="236"/>
      <c r="AH51" s="237"/>
    </row>
    <row r="52" spans="2:34" ht="15.75" thickBot="1" x14ac:dyDescent="0.3">
      <c r="AA52" s="235"/>
      <c r="AB52" s="236"/>
      <c r="AC52" s="236"/>
      <c r="AD52" s="236"/>
      <c r="AE52" s="236"/>
      <c r="AF52" s="236"/>
      <c r="AG52" s="236"/>
      <c r="AH52" s="237"/>
    </row>
    <row r="53" spans="2:34" ht="15.75" thickBot="1" x14ac:dyDescent="0.3">
      <c r="F53" s="243" t="s">
        <v>365</v>
      </c>
      <c r="G53" s="245"/>
      <c r="H53" s="3">
        <f>H15+H19+H25+H27+H33+H38+H41</f>
        <v>580</v>
      </c>
      <c r="AA53" s="235"/>
      <c r="AB53" s="236"/>
      <c r="AC53" s="236"/>
      <c r="AD53" s="236"/>
      <c r="AE53" s="236"/>
      <c r="AF53" s="236"/>
      <c r="AG53" s="236"/>
      <c r="AH53" s="237"/>
    </row>
    <row r="54" spans="2:34" ht="15.75" thickBot="1" x14ac:dyDescent="0.3">
      <c r="F54" s="124" t="s">
        <v>366</v>
      </c>
      <c r="G54" s="126"/>
      <c r="H54" s="3">
        <f>F10+F14+F16+F17+F18+F20+F23+F24+F26+F28+F36+F37+F39+F40</f>
        <v>2065</v>
      </c>
      <c r="AA54" s="235"/>
      <c r="AB54" s="236"/>
      <c r="AC54" s="236"/>
      <c r="AD54" s="236"/>
      <c r="AE54" s="236"/>
      <c r="AF54" s="236"/>
      <c r="AG54" s="236"/>
      <c r="AH54" s="237"/>
    </row>
    <row r="55" spans="2:34" ht="15.75" thickBot="1" x14ac:dyDescent="0.3">
      <c r="F55" s="124" t="s">
        <v>367</v>
      </c>
      <c r="G55" s="126"/>
      <c r="H55" s="3">
        <f>L10+L11+L12+L13+L14+L16+L17+L18+L23+L24+L28+L29+L30+L31+L32</f>
        <v>765</v>
      </c>
      <c r="AA55" s="235"/>
      <c r="AB55" s="236"/>
      <c r="AC55" s="236"/>
      <c r="AD55" s="236"/>
      <c r="AE55" s="236"/>
      <c r="AF55" s="236"/>
      <c r="AG55" s="236"/>
      <c r="AH55" s="237"/>
    </row>
    <row r="56" spans="2:34" ht="15.75" thickBot="1" x14ac:dyDescent="0.3">
      <c r="F56" s="124" t="s">
        <v>368</v>
      </c>
      <c r="G56" s="126"/>
      <c r="H56" s="3"/>
      <c r="AA56" s="235"/>
      <c r="AB56" s="236"/>
      <c r="AC56" s="236"/>
      <c r="AD56" s="236"/>
      <c r="AE56" s="236"/>
      <c r="AF56" s="236"/>
      <c r="AG56" s="236"/>
      <c r="AH56" s="237"/>
    </row>
    <row r="57" spans="2:34" ht="15.75" thickBot="1" x14ac:dyDescent="0.3">
      <c r="AA57" s="238"/>
      <c r="AB57" s="239"/>
      <c r="AC57" s="239"/>
      <c r="AD57" s="239"/>
      <c r="AE57" s="239"/>
      <c r="AF57" s="239"/>
      <c r="AG57" s="239"/>
      <c r="AH57" s="240"/>
    </row>
    <row r="58" spans="2:34" x14ac:dyDescent="0.25">
      <c r="AA58" s="34"/>
    </row>
    <row r="59" spans="2:34" ht="15.75" thickBot="1" x14ac:dyDescent="0.3">
      <c r="AA59" s="33"/>
    </row>
    <row r="60" spans="2:34" ht="15.75" thickBot="1" x14ac:dyDescent="0.3">
      <c r="AA60" s="361" t="s">
        <v>135</v>
      </c>
      <c r="AB60" s="362"/>
      <c r="AC60" s="362"/>
      <c r="AD60" s="362"/>
      <c r="AE60" s="362"/>
      <c r="AF60" s="362"/>
      <c r="AG60" s="362"/>
      <c r="AH60" s="363"/>
    </row>
    <row r="61" spans="2:34" x14ac:dyDescent="0.25">
      <c r="AA61" s="220"/>
      <c r="AB61" s="221"/>
      <c r="AC61" s="221"/>
      <c r="AD61" s="221"/>
      <c r="AE61" s="221"/>
      <c r="AF61" s="221"/>
      <c r="AG61" s="221"/>
      <c r="AH61" s="222"/>
    </row>
    <row r="62" spans="2:34" x14ac:dyDescent="0.25">
      <c r="AA62" s="223"/>
      <c r="AB62" s="224"/>
      <c r="AC62" s="224"/>
      <c r="AD62" s="224"/>
      <c r="AE62" s="224"/>
      <c r="AF62" s="224"/>
      <c r="AG62" s="224"/>
      <c r="AH62" s="225"/>
    </row>
    <row r="63" spans="2:34" x14ac:dyDescent="0.25">
      <c r="AA63" s="223"/>
      <c r="AB63" s="224"/>
      <c r="AC63" s="224"/>
      <c r="AD63" s="224"/>
      <c r="AE63" s="224"/>
      <c r="AF63" s="224"/>
      <c r="AG63" s="224"/>
      <c r="AH63" s="225"/>
    </row>
    <row r="64" spans="2:34" x14ac:dyDescent="0.25">
      <c r="AA64" s="223"/>
      <c r="AB64" s="224"/>
      <c r="AC64" s="224"/>
      <c r="AD64" s="224"/>
      <c r="AE64" s="224"/>
      <c r="AF64" s="224"/>
      <c r="AG64" s="224"/>
      <c r="AH64" s="225"/>
    </row>
    <row r="65" spans="27:34" x14ac:dyDescent="0.25">
      <c r="AA65" s="223"/>
      <c r="AB65" s="224"/>
      <c r="AC65" s="224"/>
      <c r="AD65" s="224"/>
      <c r="AE65" s="224"/>
      <c r="AF65" s="224"/>
      <c r="AG65" s="224"/>
      <c r="AH65" s="225"/>
    </row>
    <row r="66" spans="27:34" x14ac:dyDescent="0.25">
      <c r="AA66" s="223"/>
      <c r="AB66" s="224"/>
      <c r="AC66" s="224"/>
      <c r="AD66" s="224"/>
      <c r="AE66" s="224"/>
      <c r="AF66" s="224"/>
      <c r="AG66" s="224"/>
      <c r="AH66" s="225"/>
    </row>
    <row r="67" spans="27:34" x14ac:dyDescent="0.25">
      <c r="AA67" s="223"/>
      <c r="AB67" s="224"/>
      <c r="AC67" s="224"/>
      <c r="AD67" s="224"/>
      <c r="AE67" s="224"/>
      <c r="AF67" s="224"/>
      <c r="AG67" s="224"/>
      <c r="AH67" s="225"/>
    </row>
    <row r="68" spans="27:34" x14ac:dyDescent="0.25">
      <c r="AA68" s="223"/>
      <c r="AB68" s="224"/>
      <c r="AC68" s="224"/>
      <c r="AD68" s="224"/>
      <c r="AE68" s="224"/>
      <c r="AF68" s="224"/>
      <c r="AG68" s="224"/>
      <c r="AH68" s="225"/>
    </row>
    <row r="69" spans="27:34" x14ac:dyDescent="0.25">
      <c r="AA69" s="223"/>
      <c r="AB69" s="224"/>
      <c r="AC69" s="224"/>
      <c r="AD69" s="224"/>
      <c r="AE69" s="224"/>
      <c r="AF69" s="224"/>
      <c r="AG69" s="224"/>
      <c r="AH69" s="225"/>
    </row>
    <row r="70" spans="27:34" x14ac:dyDescent="0.25">
      <c r="AA70" s="223"/>
      <c r="AB70" s="224"/>
      <c r="AC70" s="224"/>
      <c r="AD70" s="224"/>
      <c r="AE70" s="224"/>
      <c r="AF70" s="224"/>
      <c r="AG70" s="224"/>
      <c r="AH70" s="225"/>
    </row>
    <row r="71" spans="27:34" ht="15.75" thickBot="1" x14ac:dyDescent="0.3">
      <c r="AA71" s="226"/>
      <c r="AB71" s="227"/>
      <c r="AC71" s="227"/>
      <c r="AD71" s="227"/>
      <c r="AE71" s="227"/>
      <c r="AF71" s="227"/>
      <c r="AG71" s="227"/>
      <c r="AH71" s="228"/>
    </row>
  </sheetData>
  <mergeCells count="83">
    <mergeCell ref="AA11:AG15"/>
    <mergeCell ref="AA10:AG10"/>
    <mergeCell ref="AA23:AH30"/>
    <mergeCell ref="AA22:AH22"/>
    <mergeCell ref="C39:D40"/>
    <mergeCell ref="O40:R40"/>
    <mergeCell ref="AA47:AH57"/>
    <mergeCell ref="AA60:AH60"/>
    <mergeCell ref="AA61:AH71"/>
    <mergeCell ref="AA32:AH32"/>
    <mergeCell ref="AA33:AH43"/>
    <mergeCell ref="AA46:AH46"/>
    <mergeCell ref="C50:D50"/>
    <mergeCell ref="O50:R50"/>
    <mergeCell ref="T13:Y13"/>
    <mergeCell ref="T26:Y26"/>
    <mergeCell ref="F53:G53"/>
    <mergeCell ref="O17:R17"/>
    <mergeCell ref="O18:R18"/>
    <mergeCell ref="O20:R20"/>
    <mergeCell ref="O21:R21"/>
    <mergeCell ref="O22:R22"/>
    <mergeCell ref="O23:R23"/>
    <mergeCell ref="O24:R24"/>
    <mergeCell ref="O46:R46"/>
    <mergeCell ref="O48:R48"/>
    <mergeCell ref="O36:R36"/>
    <mergeCell ref="O37:R37"/>
    <mergeCell ref="J2:N2"/>
    <mergeCell ref="J3:N3"/>
    <mergeCell ref="J4:N4"/>
    <mergeCell ref="J5:N5"/>
    <mergeCell ref="L8:M8"/>
    <mergeCell ref="N8:N9"/>
    <mergeCell ref="S8:S9"/>
    <mergeCell ref="B36:B37"/>
    <mergeCell ref="C10:C13"/>
    <mergeCell ref="C8:D8"/>
    <mergeCell ref="C14:D14"/>
    <mergeCell ref="C16:D16"/>
    <mergeCell ref="C17:D17"/>
    <mergeCell ref="C18:D18"/>
    <mergeCell ref="C20:C22"/>
    <mergeCell ref="C23:D23"/>
    <mergeCell ref="O8:R9"/>
    <mergeCell ref="B8:B9"/>
    <mergeCell ref="B16:B18"/>
    <mergeCell ref="B20:B24"/>
    <mergeCell ref="O15:R15"/>
    <mergeCell ref="O16:R16"/>
    <mergeCell ref="C48:D48"/>
    <mergeCell ref="F10:F13"/>
    <mergeCell ref="E28:E32"/>
    <mergeCell ref="C28:D32"/>
    <mergeCell ref="C37:D37"/>
    <mergeCell ref="C46:D46"/>
    <mergeCell ref="C24:D24"/>
    <mergeCell ref="C26:D26"/>
    <mergeCell ref="C36:D36"/>
    <mergeCell ref="F20:F22"/>
    <mergeCell ref="T28:Y28"/>
    <mergeCell ref="T29:Y29"/>
    <mergeCell ref="T30:Y30"/>
    <mergeCell ref="T31:Y31"/>
    <mergeCell ref="T32:Y32"/>
    <mergeCell ref="B2:F2"/>
    <mergeCell ref="B3:F3"/>
    <mergeCell ref="B4:F4"/>
    <mergeCell ref="B5:F5"/>
    <mergeCell ref="B6:F6"/>
    <mergeCell ref="B10:B14"/>
    <mergeCell ref="O34:R34"/>
    <mergeCell ref="O39:R39"/>
    <mergeCell ref="O26:R26"/>
    <mergeCell ref="O28:R32"/>
    <mergeCell ref="B28:B32"/>
    <mergeCell ref="F28:F32"/>
    <mergeCell ref="O10:R10"/>
    <mergeCell ref="O11:R11"/>
    <mergeCell ref="O12:R12"/>
    <mergeCell ref="O13:R13"/>
    <mergeCell ref="O14:R14"/>
    <mergeCell ref="B39:B40"/>
  </mergeCells>
  <hyperlinks>
    <hyperlink ref="T32" r:id="rId1"/>
    <hyperlink ref="T31" r:id="rId2"/>
    <hyperlink ref="T13" r:id="rId3" display="https://www.jbb.gov.co/"/>
    <hyperlink ref="T26" r:id="rId4"/>
  </hyperlinks>
  <pageMargins left="0.7" right="0.7" top="0.75" bottom="0.75" header="0.3" footer="0.3"/>
  <pageSetup paperSize="9" orientation="portrait" horizontalDpi="0" verticalDpi="0" r:id="rId5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8:L23"/>
  <sheetViews>
    <sheetView workbookViewId="0">
      <selection activeCell="L22" sqref="L22"/>
    </sheetView>
  </sheetViews>
  <sheetFormatPr baseColWidth="10" defaultRowHeight="15" x14ac:dyDescent="0.25"/>
  <cols>
    <col min="6" max="6" width="44.5703125" customWidth="1"/>
  </cols>
  <sheetData>
    <row r="8" spans="6:9" x14ac:dyDescent="0.25">
      <c r="F8" t="s">
        <v>370</v>
      </c>
    </row>
    <row r="9" spans="6:9" x14ac:dyDescent="0.25">
      <c r="F9" t="s">
        <v>371</v>
      </c>
    </row>
    <row r="10" spans="6:9" x14ac:dyDescent="0.25">
      <c r="F10" t="s">
        <v>372</v>
      </c>
    </row>
    <row r="11" spans="6:9" x14ac:dyDescent="0.25">
      <c r="F11" t="s">
        <v>373</v>
      </c>
    </row>
    <row r="12" spans="6:9" x14ac:dyDescent="0.25">
      <c r="F12" t="s">
        <v>374</v>
      </c>
    </row>
    <row r="13" spans="6:9" x14ac:dyDescent="0.25">
      <c r="F13" t="s">
        <v>375</v>
      </c>
    </row>
    <row r="14" spans="6:9" x14ac:dyDescent="0.25">
      <c r="F14" t="s">
        <v>376</v>
      </c>
    </row>
    <row r="15" spans="6:9" x14ac:dyDescent="0.25">
      <c r="F15" t="s">
        <v>377</v>
      </c>
      <c r="G15">
        <v>40</v>
      </c>
      <c r="H15">
        <f>G15+G16</f>
        <v>92</v>
      </c>
      <c r="I15">
        <f>H15/3</f>
        <v>30.666666666666668</v>
      </c>
    </row>
    <row r="16" spans="6:9" x14ac:dyDescent="0.25">
      <c r="F16" t="s">
        <v>378</v>
      </c>
      <c r="G16">
        <v>52</v>
      </c>
    </row>
    <row r="17" spans="6:12" x14ac:dyDescent="0.25">
      <c r="F17" t="s">
        <v>379</v>
      </c>
    </row>
    <row r="18" spans="6:12" x14ac:dyDescent="0.25">
      <c r="F18" t="s">
        <v>380</v>
      </c>
    </row>
    <row r="19" spans="6:12" x14ac:dyDescent="0.25">
      <c r="F19" t="s">
        <v>381</v>
      </c>
    </row>
    <row r="20" spans="6:12" x14ac:dyDescent="0.25">
      <c r="F20" t="s">
        <v>382</v>
      </c>
      <c r="J20">
        <f>114/3</f>
        <v>38</v>
      </c>
    </row>
    <row r="21" spans="6:12" x14ac:dyDescent="0.25">
      <c r="F21" t="s">
        <v>383</v>
      </c>
      <c r="L21">
        <f>J20+J22</f>
        <v>114</v>
      </c>
    </row>
    <row r="22" spans="6:12" x14ac:dyDescent="0.25">
      <c r="F22" t="s">
        <v>384</v>
      </c>
      <c r="J22">
        <f>38+38</f>
        <v>76</v>
      </c>
    </row>
    <row r="23" spans="6:12" x14ac:dyDescent="0.25">
      <c r="F23" t="s">
        <v>385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Programa</vt:lpstr>
      <vt:lpstr>PROGRAMA 1</vt:lpstr>
      <vt:lpstr>Programa KUROKO</vt:lpstr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Taboada</dc:creator>
  <cp:lastModifiedBy>Gabriel Taboada</cp:lastModifiedBy>
  <dcterms:created xsi:type="dcterms:W3CDTF">2021-03-08T14:52:20Z</dcterms:created>
  <dcterms:modified xsi:type="dcterms:W3CDTF">2021-04-06T16:58:26Z</dcterms:modified>
</cp:coreProperties>
</file>